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inance\Finance 1920\Budget 1920\"/>
    </mc:Choice>
  </mc:AlternateContent>
  <bookViews>
    <workbookView xWindow="0" yWindow="0" windowWidth="19200" windowHeight="1081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3" i="1" l="1"/>
  <c r="I183" i="1" s="1"/>
  <c r="A182" i="1"/>
  <c r="H176" i="1"/>
  <c r="I177" i="1" s="1"/>
  <c r="E173" i="1"/>
  <c r="A173" i="1"/>
  <c r="E171" i="1"/>
  <c r="A171" i="1"/>
  <c r="E170" i="1"/>
  <c r="A170" i="1"/>
  <c r="E169" i="1"/>
  <c r="E168" i="1"/>
  <c r="A168" i="1"/>
  <c r="E167" i="1"/>
  <c r="A167" i="1"/>
  <c r="B161" i="1"/>
  <c r="A161" i="1"/>
  <c r="A160" i="1"/>
  <c r="B159" i="1"/>
  <c r="A158" i="1"/>
  <c r="I157" i="1"/>
  <c r="A157" i="1"/>
  <c r="B156" i="1"/>
  <c r="A156" i="1"/>
  <c r="I155" i="1"/>
  <c r="A155" i="1"/>
  <c r="A154" i="1"/>
  <c r="I153" i="1"/>
  <c r="H153" i="1"/>
  <c r="B153" i="1"/>
  <c r="A153" i="1"/>
  <c r="D152" i="1"/>
  <c r="B152" i="1"/>
  <c r="A152" i="1"/>
  <c r="B151" i="1"/>
  <c r="A151" i="1"/>
  <c r="D150" i="1"/>
  <c r="A150" i="1"/>
  <c r="B149" i="1"/>
  <c r="A149" i="1"/>
  <c r="A146" i="1"/>
  <c r="A143" i="1"/>
  <c r="E141" i="1"/>
  <c r="I140" i="1"/>
  <c r="H140" i="1"/>
  <c r="E140" i="1"/>
  <c r="B140" i="1"/>
  <c r="I139" i="1"/>
  <c r="H139" i="1"/>
  <c r="E139" i="1"/>
  <c r="B139" i="1"/>
  <c r="I138" i="1"/>
  <c r="H138" i="1"/>
  <c r="E138" i="1"/>
  <c r="B138" i="1"/>
  <c r="I137" i="1"/>
  <c r="H137" i="1"/>
  <c r="E137" i="1"/>
  <c r="B137" i="1"/>
  <c r="I136" i="1"/>
  <c r="H136" i="1"/>
  <c r="E136" i="1"/>
  <c r="B136" i="1"/>
  <c r="I135" i="1"/>
  <c r="H135" i="1"/>
  <c r="E135" i="1"/>
  <c r="B135" i="1"/>
  <c r="I134" i="1"/>
  <c r="H134" i="1"/>
  <c r="E134" i="1"/>
  <c r="B134" i="1"/>
  <c r="I133" i="1"/>
  <c r="H133" i="1"/>
  <c r="E133" i="1"/>
  <c r="B133" i="1"/>
  <c r="A133" i="1"/>
  <c r="E131" i="1"/>
  <c r="E113" i="1" s="1"/>
  <c r="E130" i="1"/>
  <c r="I130" i="1" s="1"/>
  <c r="H130" i="1" s="1"/>
  <c r="B130" i="1"/>
  <c r="E129" i="1"/>
  <c r="I129" i="1" s="1"/>
  <c r="H129" i="1" s="1"/>
  <c r="B129" i="1"/>
  <c r="E128" i="1"/>
  <c r="I128" i="1" s="1"/>
  <c r="H128" i="1" s="1"/>
  <c r="B128" i="1"/>
  <c r="E127" i="1"/>
  <c r="I127" i="1" s="1"/>
  <c r="H127" i="1" s="1"/>
  <c r="B127" i="1"/>
  <c r="E126" i="1"/>
  <c r="A126" i="1"/>
  <c r="D122" i="1"/>
  <c r="E114" i="1"/>
  <c r="A114" i="1"/>
  <c r="A113" i="1"/>
  <c r="E103" i="1"/>
  <c r="D103" i="1"/>
  <c r="B103" i="1"/>
  <c r="I103" i="1" s="1"/>
  <c r="H103" i="1" s="1"/>
  <c r="A103" i="1"/>
  <c r="E102" i="1"/>
  <c r="D102" i="1"/>
  <c r="B102" i="1"/>
  <c r="I102" i="1" s="1"/>
  <c r="H102" i="1" s="1"/>
  <c r="A102" i="1"/>
  <c r="E101" i="1"/>
  <c r="D101" i="1"/>
  <c r="B101" i="1"/>
  <c r="I101" i="1" s="1"/>
  <c r="H101" i="1" s="1"/>
  <c r="A101" i="1"/>
  <c r="E100" i="1"/>
  <c r="D100" i="1"/>
  <c r="B100" i="1"/>
  <c r="I100" i="1" s="1"/>
  <c r="H100" i="1" s="1"/>
  <c r="E99" i="1"/>
  <c r="D99" i="1"/>
  <c r="B99" i="1"/>
  <c r="I99" i="1" s="1"/>
  <c r="H99" i="1" s="1"/>
  <c r="A99" i="1"/>
  <c r="E98" i="1"/>
  <c r="D98" i="1"/>
  <c r="B98" i="1"/>
  <c r="I98" i="1" s="1"/>
  <c r="H98" i="1" s="1"/>
  <c r="A98" i="1"/>
  <c r="E97" i="1"/>
  <c r="D97" i="1"/>
  <c r="B97" i="1"/>
  <c r="I97" i="1" s="1"/>
  <c r="H97" i="1" s="1"/>
  <c r="A97" i="1"/>
  <c r="E96" i="1"/>
  <c r="D96" i="1"/>
  <c r="B96" i="1"/>
  <c r="I96" i="1" s="1"/>
  <c r="H96" i="1" s="1"/>
  <c r="A96" i="1"/>
  <c r="E95" i="1"/>
  <c r="D95" i="1"/>
  <c r="B95" i="1"/>
  <c r="I95" i="1" s="1"/>
  <c r="H95" i="1" s="1"/>
  <c r="A95" i="1"/>
  <c r="E94" i="1"/>
  <c r="D94" i="1"/>
  <c r="B94" i="1"/>
  <c r="I94" i="1" s="1"/>
  <c r="H94" i="1" s="1"/>
  <c r="A94" i="1"/>
  <c r="E93" i="1"/>
  <c r="D93" i="1"/>
  <c r="B93" i="1"/>
  <c r="I93" i="1" s="1"/>
  <c r="H93" i="1" s="1"/>
  <c r="E92" i="1"/>
  <c r="D92" i="1"/>
  <c r="B92" i="1"/>
  <c r="I92" i="1" s="1"/>
  <c r="H92" i="1" s="1"/>
  <c r="E91" i="1"/>
  <c r="D91" i="1"/>
  <c r="B91" i="1"/>
  <c r="I91" i="1" s="1"/>
  <c r="H91" i="1" s="1"/>
  <c r="E90" i="1"/>
  <c r="D90" i="1"/>
  <c r="B90" i="1"/>
  <c r="I90" i="1" s="1"/>
  <c r="H90" i="1" s="1"/>
  <c r="E89" i="1"/>
  <c r="D89" i="1"/>
  <c r="B89" i="1"/>
  <c r="I89" i="1" s="1"/>
  <c r="H89" i="1" s="1"/>
  <c r="E88" i="1"/>
  <c r="D88" i="1"/>
  <c r="B88" i="1"/>
  <c r="I88" i="1" s="1"/>
  <c r="H88" i="1" s="1"/>
  <c r="E87" i="1"/>
  <c r="D87" i="1"/>
  <c r="B87" i="1"/>
  <c r="I87" i="1" s="1"/>
  <c r="H87" i="1" s="1"/>
  <c r="E86" i="1"/>
  <c r="D86" i="1"/>
  <c r="B86" i="1"/>
  <c r="I86" i="1" s="1"/>
  <c r="H86" i="1" s="1"/>
  <c r="A86" i="1"/>
  <c r="E85" i="1"/>
  <c r="D85" i="1"/>
  <c r="B85" i="1"/>
  <c r="I85" i="1" s="1"/>
  <c r="H85" i="1" s="1"/>
  <c r="A85" i="1"/>
  <c r="E84" i="1"/>
  <c r="D84" i="1"/>
  <c r="B84" i="1"/>
  <c r="I84" i="1" s="1"/>
  <c r="H84" i="1" s="1"/>
  <c r="A84" i="1"/>
  <c r="E83" i="1"/>
  <c r="B83" i="1"/>
  <c r="I83" i="1" s="1"/>
  <c r="H83" i="1" s="1"/>
  <c r="A83" i="1"/>
  <c r="E82" i="1"/>
  <c r="B82" i="1"/>
  <c r="A82" i="1"/>
  <c r="I82" i="1" s="1"/>
  <c r="H82" i="1" s="1"/>
  <c r="H81" i="1"/>
  <c r="E81" i="1"/>
  <c r="B81" i="1"/>
  <c r="H80" i="1"/>
  <c r="E80" i="1"/>
  <c r="B80" i="1"/>
  <c r="E79" i="1"/>
  <c r="B79" i="1"/>
  <c r="E152" i="1" s="1"/>
  <c r="A79" i="1"/>
  <c r="I79" i="1" s="1"/>
  <c r="H79" i="1" s="1"/>
  <c r="E78" i="1"/>
  <c r="B78" i="1"/>
  <c r="E151" i="1" s="1"/>
  <c r="A78" i="1"/>
  <c r="I78" i="1" s="1"/>
  <c r="H78" i="1" s="1"/>
  <c r="E77" i="1"/>
  <c r="D77" i="1"/>
  <c r="B77" i="1"/>
  <c r="I77" i="1" s="1"/>
  <c r="H77" i="1" s="1"/>
  <c r="A77" i="1"/>
  <c r="E76" i="1"/>
  <c r="D76" i="1"/>
  <c r="B76" i="1"/>
  <c r="E149" i="1" s="1"/>
  <c r="A76" i="1"/>
  <c r="I76" i="1" s="1"/>
  <c r="H76" i="1" s="1"/>
  <c r="E75" i="1"/>
  <c r="D75" i="1"/>
  <c r="B75" i="1"/>
  <c r="B162" i="1" s="1"/>
  <c r="A75" i="1"/>
  <c r="A162" i="1" s="1"/>
  <c r="E74" i="1"/>
  <c r="D74" i="1"/>
  <c r="B74" i="1"/>
  <c r="A74" i="1"/>
  <c r="I74" i="1" s="1"/>
  <c r="H74" i="1" s="1"/>
  <c r="E73" i="1"/>
  <c r="D73" i="1"/>
  <c r="B73" i="1"/>
  <c r="I73" i="1" s="1"/>
  <c r="H73" i="1" s="1"/>
  <c r="A73" i="1"/>
  <c r="E72" i="1"/>
  <c r="D72" i="1"/>
  <c r="B72" i="1"/>
  <c r="A72" i="1"/>
  <c r="A159" i="1" s="1"/>
  <c r="H71" i="1"/>
  <c r="E71" i="1"/>
  <c r="B71" i="1"/>
  <c r="B158" i="1" s="1"/>
  <c r="H70" i="1"/>
  <c r="E70" i="1"/>
  <c r="B70" i="1"/>
  <c r="B157" i="1" s="1"/>
  <c r="H69" i="1"/>
  <c r="E69" i="1"/>
  <c r="B69" i="1"/>
  <c r="E68" i="1"/>
  <c r="I68" i="1" s="1"/>
  <c r="H68" i="1" s="1"/>
  <c r="D68" i="1"/>
  <c r="B68" i="1"/>
  <c r="E67" i="1"/>
  <c r="I67" i="1" s="1"/>
  <c r="H67" i="1" s="1"/>
  <c r="D67" i="1"/>
  <c r="B67" i="1"/>
  <c r="I66" i="1"/>
  <c r="H66" i="1"/>
  <c r="E66" i="1"/>
  <c r="D66" i="1"/>
  <c r="B66" i="1"/>
  <c r="B155" i="1" s="1"/>
  <c r="I65" i="1"/>
  <c r="H65" i="1" s="1"/>
  <c r="E65" i="1"/>
  <c r="D65" i="1"/>
  <c r="B65" i="1"/>
  <c r="B154" i="1" s="1"/>
  <c r="H64" i="1"/>
  <c r="E64" i="1"/>
  <c r="B64" i="1"/>
  <c r="H63" i="1"/>
  <c r="E63" i="1"/>
  <c r="B63" i="1"/>
  <c r="I62" i="1"/>
  <c r="H62" i="1"/>
  <c r="E62" i="1"/>
  <c r="D62" i="1"/>
  <c r="B62" i="1"/>
  <c r="I61" i="1"/>
  <c r="H61" i="1" s="1"/>
  <c r="E61" i="1"/>
  <c r="D61" i="1"/>
  <c r="B61" i="1"/>
  <c r="B150" i="1" s="1"/>
  <c r="E60" i="1"/>
  <c r="I60" i="1" s="1"/>
  <c r="H60" i="1" s="1"/>
  <c r="D60" i="1"/>
  <c r="B60" i="1"/>
  <c r="E104" i="1" s="1"/>
  <c r="E112" i="1" s="1"/>
  <c r="E54" i="1"/>
  <c r="E110" i="1" s="1"/>
  <c r="D53" i="1"/>
  <c r="A53" i="1"/>
  <c r="D52" i="1"/>
  <c r="A52" i="1"/>
  <c r="H51" i="1"/>
  <c r="D51" i="1"/>
  <c r="D50" i="1"/>
  <c r="D49" i="1"/>
  <c r="A49" i="1"/>
  <c r="A48" i="1"/>
  <c r="D46" i="1"/>
  <c r="A46" i="1"/>
  <c r="I46" i="1" s="1"/>
  <c r="H46" i="1" s="1"/>
  <c r="I45" i="1"/>
  <c r="H45" i="1"/>
  <c r="D45" i="1"/>
  <c r="A45" i="1"/>
  <c r="I44" i="1"/>
  <c r="H44" i="1"/>
  <c r="D44" i="1"/>
  <c r="A44" i="1"/>
  <c r="I43" i="1"/>
  <c r="H43" i="1"/>
  <c r="D43" i="1"/>
  <c r="A43" i="1"/>
  <c r="I42" i="1"/>
  <c r="H42" i="1"/>
  <c r="D42" i="1"/>
  <c r="A42" i="1"/>
  <c r="I41" i="1"/>
  <c r="H41" i="1"/>
  <c r="D41" i="1"/>
  <c r="A41" i="1"/>
  <c r="I40" i="1"/>
  <c r="H40" i="1"/>
  <c r="D40" i="1"/>
  <c r="A40" i="1"/>
  <c r="I39" i="1"/>
  <c r="H39" i="1"/>
  <c r="D39" i="1"/>
  <c r="A39" i="1"/>
  <c r="I38" i="1"/>
  <c r="H38" i="1"/>
  <c r="D38" i="1"/>
  <c r="A38" i="1"/>
  <c r="I37" i="1"/>
  <c r="H37" i="1"/>
  <c r="D37" i="1"/>
  <c r="A37" i="1"/>
  <c r="I36" i="1"/>
  <c r="H36" i="1"/>
  <c r="D36" i="1"/>
  <c r="A36" i="1"/>
  <c r="I35" i="1"/>
  <c r="H35" i="1"/>
  <c r="D35" i="1"/>
  <c r="A35" i="1"/>
  <c r="I34" i="1"/>
  <c r="H34" i="1"/>
  <c r="D34" i="1"/>
  <c r="A34" i="1"/>
  <c r="D33" i="1"/>
  <c r="D32" i="1"/>
  <c r="E46" i="1" s="1"/>
  <c r="E109" i="1" s="1"/>
  <c r="D29" i="1"/>
  <c r="I29" i="1" s="1"/>
  <c r="H29" i="1" s="1"/>
  <c r="A29" i="1"/>
  <c r="D28" i="1"/>
  <c r="I28" i="1" s="1"/>
  <c r="H28" i="1" s="1"/>
  <c r="A28" i="1"/>
  <c r="D27" i="1"/>
  <c r="I27" i="1" s="1"/>
  <c r="H27" i="1" s="1"/>
  <c r="A27" i="1"/>
  <c r="D26" i="1"/>
  <c r="I26" i="1" s="1"/>
  <c r="H26" i="1" s="1"/>
  <c r="A26" i="1"/>
  <c r="D25" i="1"/>
  <c r="I25" i="1" s="1"/>
  <c r="H25" i="1" s="1"/>
  <c r="A25" i="1"/>
  <c r="D24" i="1"/>
  <c r="I24" i="1" s="1"/>
  <c r="H24" i="1" s="1"/>
  <c r="A24" i="1"/>
  <c r="D23" i="1"/>
  <c r="I23" i="1" s="1"/>
  <c r="H23" i="1" s="1"/>
  <c r="A23" i="1"/>
  <c r="D22" i="1"/>
  <c r="I22" i="1" s="1"/>
  <c r="H22" i="1" s="1"/>
  <c r="A22" i="1"/>
  <c r="D21" i="1"/>
  <c r="I21" i="1" s="1"/>
  <c r="H21" i="1" s="1"/>
  <c r="A21" i="1"/>
  <c r="D20" i="1"/>
  <c r="I20" i="1" s="1"/>
  <c r="H20" i="1" s="1"/>
  <c r="A20" i="1"/>
  <c r="D19" i="1"/>
  <c r="I19" i="1" s="1"/>
  <c r="H19" i="1" s="1"/>
  <c r="A19" i="1"/>
  <c r="D18" i="1"/>
  <c r="I18" i="1" s="1"/>
  <c r="H18" i="1" s="1"/>
  <c r="A18" i="1"/>
  <c r="D17" i="1"/>
  <c r="I17" i="1" s="1"/>
  <c r="H17" i="1" s="1"/>
  <c r="A17" i="1"/>
  <c r="D16" i="1"/>
  <c r="I16" i="1" s="1"/>
  <c r="H16" i="1" s="1"/>
  <c r="A16" i="1"/>
  <c r="D15" i="1"/>
  <c r="I15" i="1" s="1"/>
  <c r="A15" i="1"/>
  <c r="H14" i="1"/>
  <c r="D14" i="1"/>
  <c r="A14" i="1"/>
  <c r="H13" i="1"/>
  <c r="D13" i="1"/>
  <c r="A13" i="1"/>
  <c r="H12" i="1"/>
  <c r="D12" i="1"/>
  <c r="A12" i="1"/>
  <c r="D11" i="1"/>
  <c r="A11" i="1"/>
  <c r="D10" i="1"/>
  <c r="A10" i="1"/>
  <c r="D9" i="1"/>
  <c r="A9" i="1"/>
  <c r="D8" i="1"/>
  <c r="A8" i="1"/>
  <c r="D7" i="1"/>
  <c r="A7" i="1"/>
  <c r="D6" i="1"/>
  <c r="A6" i="1"/>
  <c r="F5" i="1"/>
  <c r="D5" i="1"/>
  <c r="E29" i="1" s="1"/>
  <c r="A5" i="1"/>
  <c r="E2" i="1"/>
  <c r="A2" i="1"/>
  <c r="H1" i="1"/>
  <c r="E162" i="1" l="1"/>
  <c r="E56" i="1"/>
  <c r="E145" i="1" s="1"/>
  <c r="E146" i="1" s="1"/>
  <c r="E108" i="1"/>
  <c r="E111" i="1" s="1"/>
  <c r="E117" i="1" s="1"/>
  <c r="H15" i="1"/>
  <c r="E115" i="1"/>
  <c r="E160" i="1"/>
  <c r="E164" i="1" s="1"/>
  <c r="I75" i="1"/>
  <c r="H75" i="1" s="1"/>
  <c r="D149" i="1"/>
  <c r="D151" i="1"/>
  <c r="I72" i="1"/>
  <c r="H72" i="1" s="1"/>
  <c r="E150" i="1"/>
  <c r="B160" i="1"/>
  <c r="D117" i="1" l="1"/>
  <c r="H116" i="1"/>
  <c r="I185" i="1"/>
  <c r="A185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122" authorId="0" shapeId="0">
      <text>
        <r>
          <rPr>
            <b/>
            <sz val="8"/>
            <color indexed="81"/>
            <rFont val="Tahoma"/>
            <family val="2"/>
          </rPr>
          <t>Warning! 
If this figure is less than zero, you have set a deficit budget</t>
        </r>
      </text>
    </comment>
  </commentList>
</comments>
</file>

<file path=xl/sharedStrings.xml><?xml version="1.0" encoding="utf-8"?>
<sst xmlns="http://schemas.openxmlformats.org/spreadsheetml/2006/main" count="76" uniqueCount="73">
  <si>
    <t>Matching Green CE P</t>
  </si>
  <si>
    <t xml:space="preserve">Cost Code    </t>
  </si>
  <si>
    <t>LA Funding</t>
  </si>
  <si>
    <t>£</t>
  </si>
  <si>
    <t xml:space="preserve">Non-LA Income                                                      </t>
  </si>
  <si>
    <t xml:space="preserve">Rent and Lettings                                                                                                                    </t>
  </si>
  <si>
    <t xml:space="preserve">Other Income                                                                                                    </t>
  </si>
  <si>
    <t>Earmarked: Building Projects (Revenue Contribution)</t>
  </si>
  <si>
    <t>Earmarked: Consortium Balances</t>
  </si>
  <si>
    <t>Total Funds Available</t>
  </si>
  <si>
    <t>Planned Expenditure</t>
  </si>
  <si>
    <t>Teachers</t>
  </si>
  <si>
    <t>Supply Staff</t>
  </si>
  <si>
    <t>Administrative Staff</t>
  </si>
  <si>
    <t>Nursery Nurses</t>
  </si>
  <si>
    <t>Staff Transport</t>
  </si>
  <si>
    <t>Classroom Support</t>
  </si>
  <si>
    <t>Pupil Transport</t>
  </si>
  <si>
    <t>SEN Welfare</t>
  </si>
  <si>
    <t>Premises Staff</t>
  </si>
  <si>
    <t>Midday Supervision</t>
  </si>
  <si>
    <t>Catering Staff</t>
  </si>
  <si>
    <t>Community Extended Schools Staff</t>
  </si>
  <si>
    <t>Office Expenses</t>
  </si>
  <si>
    <t>Staff Insurance Premiums</t>
  </si>
  <si>
    <t>Telephones</t>
  </si>
  <si>
    <t>Other Employees Expenses</t>
  </si>
  <si>
    <t>Reprographics</t>
  </si>
  <si>
    <t>Professional Fees Exp.</t>
  </si>
  <si>
    <t>Other Insurance Premiums</t>
  </si>
  <si>
    <t>Structural Maintenance Plan</t>
  </si>
  <si>
    <t>Govs Expenses</t>
  </si>
  <si>
    <t>Buildings - Upkeep</t>
  </si>
  <si>
    <t>Pupil Support</t>
  </si>
  <si>
    <t>Music Expenditure</t>
  </si>
  <si>
    <t xml:space="preserve">Catering  </t>
  </si>
  <si>
    <t>Revenue Contributions to Capital Projects</t>
  </si>
  <si>
    <t>Grounds - Upkeep</t>
  </si>
  <si>
    <t>Cleaning</t>
  </si>
  <si>
    <t>Fuel</t>
  </si>
  <si>
    <t>Water</t>
  </si>
  <si>
    <t>Furniture</t>
  </si>
  <si>
    <t>Rent and Rates</t>
  </si>
  <si>
    <t>Curriculum</t>
  </si>
  <si>
    <t>Total Planned Expenditure</t>
  </si>
  <si>
    <t>Summary Information</t>
  </si>
  <si>
    <t xml:space="preserve">             Delegated Funding</t>
  </si>
  <si>
    <t xml:space="preserve">             School Generated Income</t>
  </si>
  <si>
    <t xml:space="preserve">             Balance brought forward from previous year used to support budget</t>
  </si>
  <si>
    <t xml:space="preserve">Resources available      </t>
  </si>
  <si>
    <r>
      <t>Less:</t>
    </r>
    <r>
      <rPr>
        <sz val="10"/>
        <rFont val="Arial"/>
        <family val="2"/>
      </rPr>
      <t xml:space="preserve">     Planned Expenditure</t>
    </r>
  </si>
  <si>
    <t xml:space="preserve">Planned use of resources      </t>
  </si>
  <si>
    <t>Planned Use of Reserves/Retained Earnings</t>
  </si>
  <si>
    <t>Total Retained Earnings Available</t>
  </si>
  <si>
    <t>To be used as follows:</t>
  </si>
  <si>
    <t xml:space="preserve">General Contingency </t>
  </si>
  <si>
    <r>
      <t xml:space="preserve">          </t>
    </r>
    <r>
      <rPr>
        <b/>
        <u/>
        <sz val="10"/>
        <rFont val="Arial"/>
        <family val="2"/>
      </rPr>
      <t xml:space="preserve">Contingencies Earmarked for </t>
    </r>
  </si>
  <si>
    <t>Available Funds less Planned Expenditure =</t>
  </si>
  <si>
    <t xml:space="preserve">Analysis of Staffing Expenditure </t>
  </si>
  <si>
    <r>
      <rPr>
        <u/>
        <sz val="10"/>
        <rFont val="Arial"/>
        <family val="2"/>
      </rPr>
      <t>Add:</t>
    </r>
    <r>
      <rPr>
        <sz val="10"/>
        <rFont val="Arial"/>
        <family val="2"/>
      </rPr>
      <t xml:space="preserve"> Pupil Premium funding to be spent on staffing, but not allocated to one of the above staffing cost centres</t>
    </r>
  </si>
  <si>
    <r>
      <rPr>
        <u/>
        <sz val="10"/>
        <rFont val="Arial"/>
        <family val="2"/>
      </rPr>
      <t>Add:</t>
    </r>
    <r>
      <rPr>
        <sz val="10"/>
        <rFont val="Arial"/>
        <family val="2"/>
      </rPr>
      <t xml:space="preserve"> Sports Grant  funding to be spent on staffing, but not allocated to one of the above staffing cost centres</t>
    </r>
  </si>
  <si>
    <r>
      <rPr>
        <u/>
        <sz val="10"/>
        <rFont val="Arial"/>
        <family val="2"/>
      </rPr>
      <t>Less:</t>
    </r>
    <r>
      <rPr>
        <sz val="10"/>
        <rFont val="Arial"/>
        <family val="2"/>
      </rPr>
      <t xml:space="preserve"> Non-LA income used to support staffing (e.g breakfast club income)</t>
    </r>
  </si>
  <si>
    <t>Total cost of  Staff</t>
  </si>
  <si>
    <t>Total LA Funding (excl bfwd, S251 PFI funding, de-delegated funds &amp; UIFSM)</t>
  </si>
  <si>
    <r>
      <rPr>
        <b/>
        <sz val="12"/>
        <rFont val="Arial"/>
        <family val="2"/>
      </rPr>
      <t>Staff Percentage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the percentage of LA funding (excl. UIFSM funding, S251 PFI funding &amp; de-delegated funds) that is being used to support staff expenditure (excl. catering &amp; community focused staff)</t>
    </r>
  </si>
  <si>
    <t>Capital Budget</t>
  </si>
  <si>
    <r>
      <t xml:space="preserve">             </t>
    </r>
    <r>
      <rPr>
        <u/>
        <sz val="10"/>
        <rFont val="Arial"/>
        <family val="2"/>
      </rPr>
      <t>add</t>
    </r>
    <r>
      <rPr>
        <sz val="10"/>
        <rFont val="Arial"/>
        <family val="2"/>
      </rPr>
      <t xml:space="preserve"> Funds Transferred from Revenue Budget</t>
    </r>
  </si>
  <si>
    <t>Budget Approval</t>
  </si>
  <si>
    <t>This budget was approved by the
Governing Body/Finance Committee on:</t>
  </si>
  <si>
    <r>
      <t xml:space="preserve">Signed by Chair of Governors / Chair of Finance
</t>
    </r>
    <r>
      <rPr>
        <i/>
        <sz val="10"/>
        <rFont val="Arial"/>
        <family val="2"/>
      </rPr>
      <t>This signature is only required on the paper copy which is to be retained at school.</t>
    </r>
  </si>
  <si>
    <t>Certification for Budget Plan Notification to be e-mailed to the Local Authority</t>
  </si>
  <si>
    <t xml:space="preserve">Certified by Headteacher: </t>
  </si>
  <si>
    <t>(please enter your name here if you are able to certify the above statement as being correct)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</si>
</sst>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3" fillId="2" borderId="4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shrinkToFit="1"/>
    </xf>
    <xf numFmtId="0" fontId="0" fillId="3" borderId="0" xfId="0" applyFill="1" applyBorder="1" applyAlignment="1"/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0" fillId="2" borderId="0" xfId="0" applyFill="1"/>
    <xf numFmtId="0" fontId="5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1" fontId="6" fillId="2" borderId="7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5" fillId="2" borderId="8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2" borderId="9" xfId="0" applyFill="1" applyBorder="1" applyAlignment="1"/>
    <xf numFmtId="1" fontId="6" fillId="2" borderId="1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3" borderId="0" xfId="0" applyFill="1"/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7" fillId="2" borderId="13" xfId="0" applyFont="1" applyFill="1" applyBorder="1"/>
    <xf numFmtId="0" fontId="7" fillId="2" borderId="14" xfId="0" applyFont="1" applyFill="1" applyBorder="1"/>
    <xf numFmtId="3" fontId="7" fillId="2" borderId="15" xfId="0" applyNumberFormat="1" applyFont="1" applyFill="1" applyBorder="1"/>
    <xf numFmtId="0" fontId="7" fillId="2" borderId="12" xfId="0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/>
    <xf numFmtId="0" fontId="8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right"/>
    </xf>
    <xf numFmtId="0" fontId="6" fillId="2" borderId="12" xfId="0" applyFont="1" applyFill="1" applyBorder="1"/>
    <xf numFmtId="3" fontId="6" fillId="2" borderId="12" xfId="0" applyNumberFormat="1" applyFont="1" applyFill="1" applyBorder="1"/>
    <xf numFmtId="3" fontId="6" fillId="2" borderId="20" xfId="0" applyNumberFormat="1" applyFont="1" applyFill="1" applyBorder="1"/>
    <xf numFmtId="0" fontId="7" fillId="2" borderId="11" xfId="0" applyFont="1" applyFill="1" applyBorder="1"/>
    <xf numFmtId="3" fontId="7" fillId="2" borderId="21" xfId="0" applyNumberFormat="1" applyFont="1" applyFill="1" applyBorder="1"/>
    <xf numFmtId="3" fontId="7" fillId="2" borderId="12" xfId="0" applyNumberFormat="1" applyFont="1" applyFill="1" applyBorder="1"/>
    <xf numFmtId="0" fontId="6" fillId="2" borderId="11" xfId="0" applyFont="1" applyFill="1" applyBorder="1"/>
    <xf numFmtId="0" fontId="9" fillId="2" borderId="0" xfId="0" applyFont="1" applyFill="1" applyBorder="1"/>
    <xf numFmtId="3" fontId="7" fillId="2" borderId="0" xfId="0" applyNumberFormat="1" applyFont="1" applyFill="1" applyBorder="1"/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22" xfId="0" applyFont="1" applyFill="1" applyBorder="1"/>
    <xf numFmtId="3" fontId="7" fillId="2" borderId="23" xfId="0" applyNumberFormat="1" applyFont="1" applyFill="1" applyBorder="1"/>
    <xf numFmtId="0" fontId="4" fillId="0" borderId="0" xfId="0" applyFont="1" applyFill="1" applyAlignment="1">
      <alignment horizontal="left" wrapText="1"/>
    </xf>
    <xf numFmtId="0" fontId="7" fillId="2" borderId="24" xfId="0" applyFont="1" applyFill="1" applyBorder="1"/>
    <xf numFmtId="0" fontId="4" fillId="3" borderId="0" xfId="0" applyFont="1" applyFill="1" applyAlignment="1">
      <alignment vertical="top" wrapText="1"/>
    </xf>
    <xf numFmtId="3" fontId="7" fillId="2" borderId="25" xfId="0" applyNumberFormat="1" applyFont="1" applyFill="1" applyBorder="1"/>
    <xf numFmtId="0" fontId="4" fillId="3" borderId="0" xfId="0" applyFont="1" applyFill="1" applyAlignment="1">
      <alignment horizontal="center" vertical="top" wrapText="1"/>
    </xf>
    <xf numFmtId="0" fontId="7" fillId="2" borderId="26" xfId="0" applyFont="1" applyFill="1" applyBorder="1"/>
    <xf numFmtId="0" fontId="7" fillId="2" borderId="27" xfId="0" applyFont="1" applyFill="1" applyBorder="1"/>
    <xf numFmtId="0" fontId="7" fillId="2" borderId="0" xfId="0" applyFont="1" applyFill="1"/>
    <xf numFmtId="0" fontId="6" fillId="2" borderId="0" xfId="0" applyFont="1" applyFill="1" applyBorder="1"/>
    <xf numFmtId="0" fontId="6" fillId="2" borderId="28" xfId="0" applyFont="1" applyFill="1" applyBorder="1"/>
    <xf numFmtId="0" fontId="6" fillId="2" borderId="29" xfId="0" applyFont="1" applyFill="1" applyBorder="1"/>
    <xf numFmtId="3" fontId="6" fillId="2" borderId="30" xfId="0" applyNumberFormat="1" applyFont="1" applyFill="1" applyBorder="1"/>
    <xf numFmtId="0" fontId="0" fillId="2" borderId="0" xfId="0" applyFill="1" applyBorder="1"/>
    <xf numFmtId="3" fontId="6" fillId="2" borderId="31" xfId="0" applyNumberFormat="1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7" fillId="2" borderId="9" xfId="0" applyFont="1" applyFill="1" applyBorder="1"/>
    <xf numFmtId="3" fontId="6" fillId="2" borderId="10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left"/>
    </xf>
    <xf numFmtId="3" fontId="7" fillId="2" borderId="33" xfId="0" applyNumberFormat="1" applyFont="1" applyFill="1" applyBorder="1"/>
    <xf numFmtId="0" fontId="7" fillId="2" borderId="34" xfId="0" applyFont="1" applyFill="1" applyBorder="1" applyAlignment="1">
      <alignment horizontal="left"/>
    </xf>
    <xf numFmtId="3" fontId="7" fillId="2" borderId="35" xfId="0" applyNumberFormat="1" applyFont="1" applyFill="1" applyBorder="1"/>
    <xf numFmtId="0" fontId="4" fillId="3" borderId="0" xfId="0" applyFont="1" applyFill="1" applyBorder="1" applyAlignment="1">
      <alignment horizontal="right"/>
    </xf>
    <xf numFmtId="0" fontId="7" fillId="2" borderId="36" xfId="0" applyFont="1" applyFill="1" applyBorder="1" applyAlignment="1">
      <alignment horizontal="left"/>
    </xf>
    <xf numFmtId="3" fontId="7" fillId="2" borderId="37" xfId="0" applyNumberFormat="1" applyFont="1" applyFill="1" applyBorder="1"/>
    <xf numFmtId="0" fontId="7" fillId="2" borderId="38" xfId="0" applyFont="1" applyFill="1" applyBorder="1" applyAlignment="1">
      <alignment horizontal="left"/>
    </xf>
    <xf numFmtId="3" fontId="7" fillId="2" borderId="39" xfId="0" applyNumberFormat="1" applyFont="1" applyFill="1" applyBorder="1"/>
    <xf numFmtId="3" fontId="7" fillId="2" borderId="40" xfId="0" applyNumberFormat="1" applyFont="1" applyFill="1" applyBorder="1"/>
    <xf numFmtId="3" fontId="6" fillId="2" borderId="41" xfId="0" applyNumberFormat="1" applyFont="1" applyFill="1" applyBorder="1"/>
    <xf numFmtId="0" fontId="6" fillId="2" borderId="2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0" fillId="2" borderId="29" xfId="0" applyFill="1" applyBorder="1"/>
    <xf numFmtId="0" fontId="6" fillId="2" borderId="31" xfId="0" applyFont="1" applyFill="1" applyBorder="1"/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0" fillId="2" borderId="9" xfId="0" applyFill="1" applyBorder="1"/>
    <xf numFmtId="0" fontId="0" fillId="2" borderId="10" xfId="0" applyFill="1" applyBorder="1"/>
    <xf numFmtId="0" fontId="7" fillId="2" borderId="25" xfId="0" applyFont="1" applyFill="1" applyBorder="1"/>
    <xf numFmtId="3" fontId="7" fillId="2" borderId="20" xfId="0" applyNumberFormat="1" applyFont="1" applyFill="1" applyBorder="1"/>
    <xf numFmtId="0" fontId="6" fillId="2" borderId="1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6" fillId="2" borderId="23" xfId="0" applyNumberFormat="1" applyFont="1" applyFill="1" applyBorder="1"/>
    <xf numFmtId="0" fontId="6" fillId="2" borderId="13" xfId="0" applyFont="1" applyFill="1" applyBorder="1"/>
    <xf numFmtId="3" fontId="7" fillId="2" borderId="42" xfId="0" applyNumberFormat="1" applyFont="1" applyFill="1" applyBorder="1"/>
    <xf numFmtId="0" fontId="6" fillId="2" borderId="21" xfId="0" applyFont="1" applyFill="1" applyBorder="1" applyAlignment="1">
      <alignment horizontal="right"/>
    </xf>
    <xf numFmtId="0" fontId="0" fillId="2" borderId="11" xfId="0" applyFill="1" applyBorder="1"/>
    <xf numFmtId="3" fontId="0" fillId="2" borderId="12" xfId="0" applyNumberForma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right"/>
    </xf>
    <xf numFmtId="3" fontId="6" fillId="2" borderId="43" xfId="0" applyNumberFormat="1" applyFont="1" applyFill="1" applyBorder="1"/>
    <xf numFmtId="0" fontId="0" fillId="2" borderId="28" xfId="0" applyFill="1" applyBorder="1"/>
    <xf numFmtId="0" fontId="0" fillId="2" borderId="31" xfId="0" applyFill="1" applyBorder="1"/>
    <xf numFmtId="0" fontId="0" fillId="2" borderId="12" xfId="0" applyFill="1" applyBorder="1"/>
    <xf numFmtId="0" fontId="10" fillId="2" borderId="8" xfId="0" applyFont="1" applyFill="1" applyBorder="1"/>
    <xf numFmtId="0" fontId="9" fillId="2" borderId="9" xfId="0" applyFont="1" applyFill="1" applyBorder="1"/>
    <xf numFmtId="0" fontId="7" fillId="2" borderId="1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3" fontId="7" fillId="2" borderId="44" xfId="0" applyNumberFormat="1" applyFont="1" applyFill="1" applyBorder="1"/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/>
    </xf>
    <xf numFmtId="0" fontId="7" fillId="2" borderId="15" xfId="0" applyFont="1" applyFill="1" applyBorder="1"/>
    <xf numFmtId="0" fontId="7" fillId="2" borderId="17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 indent="3"/>
    </xf>
    <xf numFmtId="3" fontId="7" fillId="2" borderId="45" xfId="0" applyNumberFormat="1" applyFont="1" applyFill="1" applyBorder="1"/>
    <xf numFmtId="3" fontId="7" fillId="2" borderId="46" xfId="0" applyNumberFormat="1" applyFont="1" applyFill="1" applyBorder="1"/>
    <xf numFmtId="0" fontId="7" fillId="2" borderId="0" xfId="0" applyFont="1" applyFill="1" applyBorder="1" applyAlignment="1">
      <alignment horizontal="left" indent="3"/>
    </xf>
    <xf numFmtId="0" fontId="7" fillId="2" borderId="14" xfId="0" applyFont="1" applyFill="1" applyBorder="1" applyAlignment="1">
      <alignment horizontal="left" indent="3"/>
    </xf>
    <xf numFmtId="0" fontId="7" fillId="2" borderId="28" xfId="0" applyFont="1" applyFill="1" applyBorder="1"/>
    <xf numFmtId="0" fontId="7" fillId="2" borderId="29" xfId="0" applyFont="1" applyFill="1" applyBorder="1"/>
    <xf numFmtId="0" fontId="10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0" fontId="7" fillId="2" borderId="15" xfId="0" applyFont="1" applyFill="1" applyBorder="1" applyAlignment="1"/>
    <xf numFmtId="3" fontId="6" fillId="2" borderId="39" xfId="0" applyNumberFormat="1" applyFont="1" applyFill="1" applyBorder="1"/>
    <xf numFmtId="0" fontId="7" fillId="2" borderId="11" xfId="0" applyFont="1" applyFill="1" applyBorder="1" applyAlignment="1"/>
    <xf numFmtId="0" fontId="7" fillId="2" borderId="0" xfId="0" applyFont="1" applyFill="1" applyBorder="1" applyAlignment="1"/>
    <xf numFmtId="0" fontId="7" fillId="2" borderId="24" xfId="0" applyFont="1" applyFill="1" applyBorder="1" applyAlignment="1"/>
    <xf numFmtId="0" fontId="7" fillId="0" borderId="11" xfId="0" applyFont="1" applyFill="1" applyBorder="1"/>
    <xf numFmtId="0" fontId="7" fillId="0" borderId="0" xfId="0" applyFont="1" applyFill="1" applyBorder="1"/>
    <xf numFmtId="3" fontId="7" fillId="0" borderId="12" xfId="0" applyNumberFormat="1" applyFont="1" applyFill="1" applyBorder="1"/>
    <xf numFmtId="0" fontId="7" fillId="0" borderId="0" xfId="0" quotePrefix="1" applyFont="1" applyFill="1" applyBorder="1" applyAlignment="1">
      <alignment horizontal="left" wrapText="1"/>
    </xf>
    <xf numFmtId="3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3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/>
    <xf numFmtId="0" fontId="6" fillId="0" borderId="0" xfId="0" applyFont="1" applyFill="1" applyBorder="1" applyAlignment="1">
      <alignment horizontal="right"/>
    </xf>
    <xf numFmtId="3" fontId="6" fillId="0" borderId="12" xfId="0" applyNumberFormat="1" applyFont="1" applyFill="1" applyBorder="1"/>
    <xf numFmtId="0" fontId="7" fillId="0" borderId="0" xfId="0" applyFont="1" applyFill="1" applyBorder="1" applyAlignment="1">
      <alignment horizontal="center" wrapText="1"/>
    </xf>
    <xf numFmtId="3" fontId="6" fillId="0" borderId="12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indent="2"/>
    </xf>
    <xf numFmtId="0" fontId="7" fillId="0" borderId="0" xfId="0" applyFont="1" applyFill="1" applyBorder="1" applyAlignment="1">
      <alignment horizontal="right" indent="2"/>
    </xf>
    <xf numFmtId="0" fontId="7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2" fillId="0" borderId="12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right" vertical="center" wrapText="1" indent="2"/>
    </xf>
    <xf numFmtId="0" fontId="0" fillId="0" borderId="29" xfId="0" applyFill="1" applyBorder="1" applyAlignment="1">
      <alignment horizontal="right" vertical="center" wrapText="1" indent="2"/>
    </xf>
    <xf numFmtId="10" fontId="2" fillId="0" borderId="31" xfId="0" applyNumberFormat="1" applyFont="1" applyFill="1" applyBorder="1" applyAlignment="1">
      <alignment horizontal="center" vertical="center"/>
    </xf>
    <xf numFmtId="0" fontId="9" fillId="2" borderId="8" xfId="0" applyFont="1" applyFill="1" applyBorder="1"/>
    <xf numFmtId="0" fontId="7" fillId="2" borderId="10" xfId="0" applyFont="1" applyFill="1" applyBorder="1"/>
    <xf numFmtId="0" fontId="7" fillId="2" borderId="47" xfId="0" applyFont="1" applyFill="1" applyBorder="1"/>
    <xf numFmtId="3" fontId="6" fillId="0" borderId="39" xfId="0" applyNumberFormat="1" applyFont="1" applyFill="1" applyBorder="1"/>
    <xf numFmtId="0" fontId="7" fillId="2" borderId="48" xfId="0" applyFont="1" applyFill="1" applyBorder="1"/>
    <xf numFmtId="0" fontId="7" fillId="2" borderId="21" xfId="0" applyFont="1" applyFill="1" applyBorder="1"/>
    <xf numFmtId="0" fontId="7" fillId="0" borderId="49" xfId="0" applyFont="1" applyFill="1" applyBorder="1"/>
    <xf numFmtId="3" fontId="7" fillId="2" borderId="50" xfId="0" applyNumberFormat="1" applyFont="1" applyFill="1" applyBorder="1"/>
    <xf numFmtId="0" fontId="7" fillId="2" borderId="0" xfId="0" quotePrefix="1" applyFont="1" applyFill="1" applyBorder="1"/>
    <xf numFmtId="3" fontId="7" fillId="2" borderId="51" xfId="0" applyNumberFormat="1" applyFont="1" applyFill="1" applyBorder="1"/>
    <xf numFmtId="0" fontId="7" fillId="2" borderId="52" xfId="0" applyFont="1" applyFill="1" applyBorder="1" applyAlignment="1">
      <alignment horizontal="left" wrapText="1"/>
    </xf>
    <xf numFmtId="0" fontId="7" fillId="2" borderId="51" xfId="0" applyFont="1" applyFill="1" applyBorder="1" applyAlignment="1">
      <alignment horizontal="left" wrapText="1"/>
    </xf>
    <xf numFmtId="3" fontId="6" fillId="2" borderId="12" xfId="0" applyNumberFormat="1" applyFont="1" applyFill="1" applyBorder="1" applyAlignment="1">
      <alignment vertical="center"/>
    </xf>
    <xf numFmtId="0" fontId="9" fillId="2" borderId="11" xfId="0" applyFont="1" applyFill="1" applyBorder="1"/>
    <xf numFmtId="0" fontId="4" fillId="0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44" xfId="0" applyFont="1" applyFill="1" applyBorder="1"/>
    <xf numFmtId="0" fontId="6" fillId="2" borderId="12" xfId="0" applyFont="1" applyFill="1" applyBorder="1" applyAlignment="1">
      <alignment wrapText="1"/>
    </xf>
    <xf numFmtId="0" fontId="9" fillId="2" borderId="11" xfId="0" applyFont="1" applyFill="1" applyBorder="1" applyAlignment="1"/>
    <xf numFmtId="0" fontId="9" fillId="0" borderId="0" xfId="0" applyFont="1" applyBorder="1" applyAlignment="1"/>
    <xf numFmtId="0" fontId="9" fillId="2" borderId="12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0" fillId="5" borderId="53" xfId="0" applyFill="1" applyBorder="1" applyAlignment="1" applyProtection="1">
      <alignment horizontal="center" wrapText="1"/>
      <protection locked="0"/>
    </xf>
    <xf numFmtId="0" fontId="0" fillId="5" borderId="54" xfId="0" applyFill="1" applyBorder="1" applyAlignment="1" applyProtection="1">
      <alignment horizontal="center" wrapText="1"/>
      <protection locked="0"/>
    </xf>
    <xf numFmtId="0" fontId="0" fillId="5" borderId="4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2" fillId="2" borderId="55" xfId="0" quotePrefix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0" fillId="2" borderId="28" xfId="0" applyFill="1" applyBorder="1" applyAlignment="1"/>
    <xf numFmtId="0" fontId="0" fillId="2" borderId="29" xfId="0" applyFill="1" applyBorder="1" applyAlignment="1"/>
    <xf numFmtId="0" fontId="6" fillId="2" borderId="29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3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184</xdr:row>
          <xdr:rowOff>95250</xdr:rowOff>
        </xdr:from>
        <xdr:to>
          <xdr:col>7</xdr:col>
          <xdr:colOff>0</xdr:colOff>
          <xdr:row>185</xdr:row>
          <xdr:rowOff>66675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Create a Budget Return Report to send to the Schools Finance Team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%20Budget%20Planner%20%20Jan%2019%20(V19.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 Guidance Notes"/>
      <sheetName val="Summary"/>
      <sheetName val="Income"/>
      <sheetName val="Expenditure"/>
      <sheetName val="Capital"/>
      <sheetName val="Early Years"/>
      <sheetName val="Special Provision"/>
      <sheetName val="Fin.Yr Lookups"/>
      <sheetName val="Lookup"/>
      <sheetName val="High Needs Statements"/>
      <sheetName val="Schools Block"/>
      <sheetName val="Additional Funding"/>
      <sheetName val="Cash Flow Report"/>
      <sheetName val="Prior Year Comparison"/>
      <sheetName val="Export Data"/>
    </sheetNames>
    <definedNames>
      <definedName name="Create_Report"/>
    </definedNames>
    <sheetDataSet>
      <sheetData sheetId="0"/>
      <sheetData sheetId="1"/>
      <sheetData sheetId="2"/>
      <sheetData sheetId="3">
        <row r="1">
          <cell r="E1">
            <v>3370</v>
          </cell>
        </row>
        <row r="10">
          <cell r="D10">
            <v>13451</v>
          </cell>
        </row>
        <row r="11">
          <cell r="D11">
            <v>4961</v>
          </cell>
        </row>
        <row r="12">
          <cell r="D12">
            <v>58441</v>
          </cell>
        </row>
        <row r="16">
          <cell r="E16">
            <v>76853</v>
          </cell>
        </row>
        <row r="19">
          <cell r="A19" t="str">
            <v>Section 251 Schools Block (excluding PFI)</v>
          </cell>
          <cell r="D19">
            <v>400612</v>
          </cell>
        </row>
        <row r="20">
          <cell r="A20" t="str">
            <v>Section 251: De-delegated funding (excl. ESG)</v>
          </cell>
          <cell r="D20">
            <v>2164</v>
          </cell>
        </row>
        <row r="21">
          <cell r="A21" t="str">
            <v>Section 251 Schools Block - PFI Funding</v>
          </cell>
          <cell r="D21">
            <v>0</v>
          </cell>
        </row>
        <row r="22">
          <cell r="A22" t="str">
            <v>High Needs: SEND &amp; EHCP Funding</v>
          </cell>
          <cell r="D22">
            <v>0</v>
          </cell>
        </row>
        <row r="23">
          <cell r="A23" t="str">
            <v>High Needs: Special Provision Funding</v>
          </cell>
          <cell r="D23">
            <v>0</v>
          </cell>
        </row>
        <row r="24">
          <cell r="A24" t="str">
            <v>Early Years Block Funding</v>
          </cell>
          <cell r="D24">
            <v>0</v>
          </cell>
        </row>
        <row r="25">
          <cell r="A25" t="str">
            <v>Pupil Premium Funding</v>
          </cell>
          <cell r="D25">
            <v>10560</v>
          </cell>
        </row>
        <row r="26">
          <cell r="A26" t="str">
            <v>KS1 Class Size Funding</v>
          </cell>
          <cell r="D26">
            <v>8094</v>
          </cell>
        </row>
        <row r="27">
          <cell r="A27" t="str">
            <v>Universal Infant Free School Meal Funding (UIFSM)</v>
          </cell>
          <cell r="D27">
            <v>13128</v>
          </cell>
        </row>
        <row r="28">
          <cell r="A28" t="str">
            <v>Sports Grant Funding</v>
          </cell>
          <cell r="D28">
            <v>16709</v>
          </cell>
        </row>
        <row r="29">
          <cell r="A29" t="str">
            <v>DfE Funding for Teachers Pensions 19/20</v>
          </cell>
          <cell r="D29">
            <v>7739</v>
          </cell>
        </row>
        <row r="30">
          <cell r="A30" t="str">
            <v>DfE Teachers Pay Grant 18/19 Apr - Aug 19</v>
          </cell>
          <cell r="D30">
            <v>1306</v>
          </cell>
        </row>
        <row r="31">
          <cell r="A31" t="str">
            <v>Other: Please enter description</v>
          </cell>
        </row>
        <row r="32">
          <cell r="A32" t="str">
            <v>Other: Please enter description</v>
          </cell>
        </row>
        <row r="33">
          <cell r="A33" t="str">
            <v>Other: Please enter description</v>
          </cell>
        </row>
        <row r="34">
          <cell r="A34" t="str">
            <v>Other: Please enter description</v>
          </cell>
        </row>
        <row r="35">
          <cell r="A35" t="str">
            <v>Other: Please enter description</v>
          </cell>
        </row>
        <row r="36">
          <cell r="A36" t="str">
            <v>Other: Please enter description</v>
          </cell>
        </row>
        <row r="37">
          <cell r="A37" t="str">
            <v>Other: Please enter description</v>
          </cell>
        </row>
        <row r="38">
          <cell r="A38" t="str">
            <v>Other: Please enter description</v>
          </cell>
        </row>
        <row r="39">
          <cell r="A39" t="str">
            <v>Other: Please enter description</v>
          </cell>
        </row>
        <row r="40">
          <cell r="A40" t="str">
            <v>Other: Please enter description</v>
          </cell>
        </row>
        <row r="41">
          <cell r="A41" t="str">
            <v>Other: Please enter description</v>
          </cell>
        </row>
        <row r="42">
          <cell r="A42" t="str">
            <v>Other: Please enter description</v>
          </cell>
        </row>
        <row r="43">
          <cell r="A43" t="str">
            <v>Other: Please enter description</v>
          </cell>
        </row>
        <row r="49">
          <cell r="A49" t="str">
            <v>PTA Income</v>
          </cell>
          <cell r="D49">
            <v>4000</v>
          </cell>
        </row>
        <row r="50">
          <cell r="A50" t="str">
            <v>Catering Income</v>
          </cell>
          <cell r="D50">
            <v>12540</v>
          </cell>
        </row>
        <row r="51">
          <cell r="A51" t="str">
            <v>Swimming Income</v>
          </cell>
          <cell r="D51">
            <v>3040</v>
          </cell>
        </row>
        <row r="52">
          <cell r="A52" t="str">
            <v>School Club Income</v>
          </cell>
          <cell r="D52">
            <v>500</v>
          </cell>
        </row>
        <row r="53">
          <cell r="A53" t="str">
            <v>Breakfast Club Income</v>
          </cell>
          <cell r="D53">
            <v>3040</v>
          </cell>
        </row>
        <row r="54">
          <cell r="A54" t="str">
            <v>Other: Please enter description</v>
          </cell>
        </row>
        <row r="55">
          <cell r="A55" t="str">
            <v>Other: Please enter description</v>
          </cell>
        </row>
        <row r="56">
          <cell r="A56" t="str">
            <v>Other: Please enter description</v>
          </cell>
        </row>
        <row r="57">
          <cell r="A57" t="str">
            <v>Other: Please enter description</v>
          </cell>
        </row>
        <row r="58">
          <cell r="A58" t="str">
            <v>Other: Please enter description</v>
          </cell>
        </row>
        <row r="59">
          <cell r="A59" t="str">
            <v>Other: Please enter description</v>
          </cell>
        </row>
        <row r="60">
          <cell r="A60" t="str">
            <v>Other: Please enter description</v>
          </cell>
        </row>
        <row r="61">
          <cell r="A61" t="str">
            <v>Other: Please enter description</v>
          </cell>
        </row>
        <row r="63">
          <cell r="E63">
            <v>560285</v>
          </cell>
        </row>
      </sheetData>
      <sheetData sheetId="4">
        <row r="17">
          <cell r="F17">
            <v>244085</v>
          </cell>
        </row>
        <row r="24">
          <cell r="F24">
            <v>13678</v>
          </cell>
        </row>
        <row r="34">
          <cell r="F34">
            <v>32935</v>
          </cell>
        </row>
        <row r="40">
          <cell r="F40">
            <v>0</v>
          </cell>
        </row>
        <row r="75">
          <cell r="F75">
            <v>47860</v>
          </cell>
        </row>
        <row r="81">
          <cell r="F81">
            <v>11128</v>
          </cell>
        </row>
        <row r="94">
          <cell r="F94">
            <v>14550</v>
          </cell>
        </row>
        <row r="104">
          <cell r="F104">
            <v>12109</v>
          </cell>
        </row>
        <row r="110">
          <cell r="F110">
            <v>15981</v>
          </cell>
        </row>
        <row r="119">
          <cell r="F119">
            <v>0</v>
          </cell>
        </row>
        <row r="124">
          <cell r="F124">
            <v>10000</v>
          </cell>
        </row>
        <row r="138">
          <cell r="F138">
            <v>4620</v>
          </cell>
        </row>
        <row r="140">
          <cell r="A140" t="str">
            <v>PE Instructor</v>
          </cell>
        </row>
        <row r="143">
          <cell r="F143">
            <v>9406</v>
          </cell>
        </row>
        <row r="145">
          <cell r="A145" t="str">
            <v>Breakfast Club Instructor</v>
          </cell>
        </row>
        <row r="148">
          <cell r="F148">
            <v>4649</v>
          </cell>
        </row>
        <row r="150">
          <cell r="A150" t="str">
            <v>Staffing: Add Cost Centre Description Here</v>
          </cell>
        </row>
        <row r="153">
          <cell r="F153">
            <v>0</v>
          </cell>
        </row>
        <row r="155">
          <cell r="A155" t="str">
            <v>Staffing: Add Cost Centre Description Here</v>
          </cell>
        </row>
        <row r="158">
          <cell r="F158">
            <v>0</v>
          </cell>
        </row>
        <row r="160">
          <cell r="A160" t="str">
            <v>Staffing: Add Cost Centre Description Here</v>
          </cell>
        </row>
        <row r="163">
          <cell r="F163">
            <v>0</v>
          </cell>
        </row>
        <row r="165">
          <cell r="A165" t="str">
            <v>Staffing: Add Cost Centre Description Here</v>
          </cell>
        </row>
        <row r="168">
          <cell r="F168">
            <v>0</v>
          </cell>
        </row>
        <row r="170">
          <cell r="A170" t="str">
            <v>Staffing: Add Cost Centre Description Here</v>
          </cell>
        </row>
        <row r="173">
          <cell r="F173">
            <v>0</v>
          </cell>
        </row>
        <row r="175">
          <cell r="A175" t="str">
            <v>Staffing: Add Cost Centre Description Here</v>
          </cell>
        </row>
        <row r="178">
          <cell r="F178">
            <v>0</v>
          </cell>
        </row>
        <row r="184">
          <cell r="F184">
            <v>0</v>
          </cell>
        </row>
        <row r="197">
          <cell r="F197">
            <v>7256</v>
          </cell>
        </row>
        <row r="199">
          <cell r="A199" t="str">
            <v>Add Cost Centre Description Here</v>
          </cell>
        </row>
        <row r="202">
          <cell r="F202">
            <v>0</v>
          </cell>
        </row>
        <row r="204">
          <cell r="A204" t="str">
            <v>Add Cost Centre Description Here</v>
          </cell>
        </row>
        <row r="207">
          <cell r="F207">
            <v>0</v>
          </cell>
        </row>
        <row r="209">
          <cell r="A209" t="str">
            <v>Add Cost Centre Description Here</v>
          </cell>
        </row>
        <row r="212">
          <cell r="F212">
            <v>0</v>
          </cell>
        </row>
        <row r="214">
          <cell r="A214" t="str">
            <v>Add Cost Centre Description Here</v>
          </cell>
        </row>
        <row r="217">
          <cell r="F217">
            <v>0</v>
          </cell>
        </row>
        <row r="219">
          <cell r="A219" t="str">
            <v>Add Cost Centre Description Here</v>
          </cell>
        </row>
        <row r="222">
          <cell r="F222">
            <v>0</v>
          </cell>
        </row>
        <row r="228">
          <cell r="F228">
            <v>0</v>
          </cell>
        </row>
        <row r="235">
          <cell r="F235">
            <v>3000</v>
          </cell>
        </row>
        <row r="247">
          <cell r="F247">
            <v>2297</v>
          </cell>
        </row>
        <row r="252">
          <cell r="F252">
            <v>8345</v>
          </cell>
        </row>
        <row r="256">
          <cell r="F256">
            <v>770</v>
          </cell>
        </row>
        <row r="259">
          <cell r="F259">
            <v>0</v>
          </cell>
        </row>
        <row r="262">
          <cell r="F262">
            <v>9195</v>
          </cell>
        </row>
        <row r="264">
          <cell r="A264" t="str">
            <v>Add Cost Centre Description Here</v>
          </cell>
        </row>
        <row r="267">
          <cell r="F267">
            <v>0</v>
          </cell>
        </row>
        <row r="269">
          <cell r="A269" t="str">
            <v>Add Cost Centre Description Here</v>
          </cell>
        </row>
        <row r="272">
          <cell r="F272">
            <v>0</v>
          </cell>
        </row>
        <row r="274">
          <cell r="A274" t="str">
            <v>Add Cost Centre Description Here</v>
          </cell>
        </row>
        <row r="277">
          <cell r="F277">
            <v>0</v>
          </cell>
        </row>
        <row r="279">
          <cell r="A279" t="str">
            <v>Add Cost Centre Description Here</v>
          </cell>
        </row>
        <row r="282">
          <cell r="F282">
            <v>0</v>
          </cell>
        </row>
        <row r="284">
          <cell r="A284" t="str">
            <v>Add Cost Centre Description Here</v>
          </cell>
        </row>
        <row r="287">
          <cell r="F287">
            <v>0</v>
          </cell>
        </row>
        <row r="289">
          <cell r="A289" t="str">
            <v>Add Cost Centre Description Here</v>
          </cell>
        </row>
        <row r="292">
          <cell r="F292">
            <v>0</v>
          </cell>
        </row>
        <row r="303">
          <cell r="F303">
            <v>6000</v>
          </cell>
        </row>
        <row r="305">
          <cell r="A305" t="str">
            <v>Fees Expenditure - Pupils</v>
          </cell>
        </row>
        <row r="308">
          <cell r="F308">
            <v>0</v>
          </cell>
        </row>
        <row r="310">
          <cell r="A310" t="str">
            <v>School Clubs</v>
          </cell>
        </row>
        <row r="313">
          <cell r="F313">
            <v>500</v>
          </cell>
        </row>
        <row r="315">
          <cell r="A315" t="str">
            <v>Swimming Expenditure</v>
          </cell>
        </row>
        <row r="318">
          <cell r="F318">
            <v>4000</v>
          </cell>
        </row>
        <row r="320">
          <cell r="A320" t="str">
            <v>Add Cost Centre Description Here</v>
          </cell>
        </row>
        <row r="323">
          <cell r="F323">
            <v>0</v>
          </cell>
        </row>
        <row r="325">
          <cell r="A325" t="str">
            <v>Add Cost Centre Description Here</v>
          </cell>
        </row>
        <row r="328">
          <cell r="F328">
            <v>0</v>
          </cell>
        </row>
        <row r="330">
          <cell r="A330" t="str">
            <v>Add Cost Centre Description Here</v>
          </cell>
        </row>
        <row r="333">
          <cell r="F333">
            <v>0</v>
          </cell>
        </row>
        <row r="338">
          <cell r="F338">
            <v>250</v>
          </cell>
        </row>
        <row r="343">
          <cell r="F343">
            <v>0</v>
          </cell>
        </row>
        <row r="345">
          <cell r="A345" t="str">
            <v>Add Cost Centre Description Here</v>
          </cell>
        </row>
        <row r="348">
          <cell r="F348">
            <v>0</v>
          </cell>
        </row>
        <row r="350">
          <cell r="A350" t="str">
            <v>Add Cost Centre Description Here</v>
          </cell>
        </row>
        <row r="353">
          <cell r="F353">
            <v>0</v>
          </cell>
        </row>
        <row r="355">
          <cell r="A355" t="str">
            <v>Add Cost Centre Description Here</v>
          </cell>
        </row>
        <row r="358">
          <cell r="F358">
            <v>0</v>
          </cell>
        </row>
        <row r="360">
          <cell r="A360" t="str">
            <v>Add Cost Centre Description Here</v>
          </cell>
        </row>
        <row r="363">
          <cell r="F363">
            <v>0</v>
          </cell>
        </row>
        <row r="381">
          <cell r="F381">
            <v>794</v>
          </cell>
        </row>
        <row r="386">
          <cell r="F386">
            <v>1034</v>
          </cell>
        </row>
        <row r="392">
          <cell r="F392">
            <v>2191</v>
          </cell>
        </row>
        <row r="394">
          <cell r="A394" t="str">
            <v>Add Cost Centre Description Here</v>
          </cell>
        </row>
        <row r="397">
          <cell r="F397">
            <v>0</v>
          </cell>
        </row>
        <row r="399">
          <cell r="A399" t="str">
            <v>Add Cost Centre Description Here</v>
          </cell>
        </row>
        <row r="402">
          <cell r="F402">
            <v>0</v>
          </cell>
        </row>
        <row r="404">
          <cell r="A404" t="str">
            <v>Add Cost Centre Description Here</v>
          </cell>
        </row>
        <row r="407">
          <cell r="F407">
            <v>0</v>
          </cell>
        </row>
        <row r="409">
          <cell r="A409" t="str">
            <v>Add Cost Centre Description Here</v>
          </cell>
        </row>
        <row r="412">
          <cell r="F412">
            <v>0</v>
          </cell>
        </row>
        <row r="414">
          <cell r="A414" t="str">
            <v>Add Cost Centre Description Here</v>
          </cell>
        </row>
        <row r="417">
          <cell r="F417">
            <v>0</v>
          </cell>
        </row>
        <row r="419">
          <cell r="A419" t="str">
            <v>Add Cost Centre Description Here</v>
          </cell>
        </row>
        <row r="422">
          <cell r="F422">
            <v>0</v>
          </cell>
        </row>
        <row r="432">
          <cell r="F432">
            <v>24254</v>
          </cell>
        </row>
        <row r="436">
          <cell r="F436">
            <v>2742</v>
          </cell>
        </row>
        <row r="438">
          <cell r="F438">
            <v>160</v>
          </cell>
        </row>
        <row r="445">
          <cell r="F445">
            <v>0</v>
          </cell>
        </row>
        <row r="448">
          <cell r="F448">
            <v>0</v>
          </cell>
        </row>
        <row r="459">
          <cell r="F459">
            <v>11452</v>
          </cell>
        </row>
        <row r="461">
          <cell r="A461" t="str">
            <v>De-delegated Funds (excl. ESG)</v>
          </cell>
        </row>
        <row r="464">
          <cell r="F464">
            <v>2164</v>
          </cell>
        </row>
        <row r="466">
          <cell r="A466" t="str">
            <v>Pupil Premium</v>
          </cell>
        </row>
        <row r="469">
          <cell r="F469">
            <v>10560</v>
          </cell>
        </row>
        <row r="471">
          <cell r="A471" t="str">
            <v>Pupil Premium C/F 18/19</v>
          </cell>
        </row>
        <row r="474">
          <cell r="F474">
            <v>4961</v>
          </cell>
        </row>
        <row r="476">
          <cell r="A476" t="str">
            <v>Sports Premium</v>
          </cell>
        </row>
        <row r="479">
          <cell r="F479">
            <v>16709</v>
          </cell>
        </row>
        <row r="481">
          <cell r="A481" t="str">
            <v>Sports Premium C/F 18/19</v>
          </cell>
        </row>
        <row r="484">
          <cell r="F484">
            <v>13451</v>
          </cell>
        </row>
        <row r="486">
          <cell r="A486" t="str">
            <v>PTA Expenditure</v>
          </cell>
        </row>
        <row r="489">
          <cell r="F489">
            <v>4000</v>
          </cell>
        </row>
        <row r="491">
          <cell r="A491" t="str">
            <v>Add Cost Centre Description Here</v>
          </cell>
        </row>
        <row r="494">
          <cell r="F494">
            <v>0</v>
          </cell>
        </row>
        <row r="496">
          <cell r="A496" t="str">
            <v>Add Cost Centre Description Here</v>
          </cell>
        </row>
        <row r="499">
          <cell r="F499">
            <v>0</v>
          </cell>
        </row>
        <row r="501">
          <cell r="A501" t="str">
            <v>Add Cost Centre Description Here</v>
          </cell>
        </row>
        <row r="504">
          <cell r="F504">
            <v>0</v>
          </cell>
        </row>
        <row r="506">
          <cell r="A506" t="str">
            <v>Add Cost Centre Description Here</v>
          </cell>
        </row>
        <row r="509">
          <cell r="F509">
            <v>0</v>
          </cell>
        </row>
        <row r="511">
          <cell r="A511" t="str">
            <v>Add Cost Centre Description Here</v>
          </cell>
        </row>
        <row r="514">
          <cell r="F514">
            <v>0</v>
          </cell>
        </row>
        <row r="516">
          <cell r="A516" t="str">
            <v>Add Cost Centre Description Here</v>
          </cell>
        </row>
        <row r="519">
          <cell r="F519">
            <v>0</v>
          </cell>
        </row>
        <row r="521">
          <cell r="A521" t="str">
            <v>Add Cost Centre Description Here</v>
          </cell>
        </row>
        <row r="524">
          <cell r="F524">
            <v>0</v>
          </cell>
        </row>
        <row r="526">
          <cell r="A526" t="str">
            <v>Add Cost Centre Description Here</v>
          </cell>
        </row>
        <row r="529">
          <cell r="F529">
            <v>0</v>
          </cell>
        </row>
        <row r="531">
          <cell r="A531" t="str">
            <v>Add Cost Centre Description Here</v>
          </cell>
        </row>
        <row r="534">
          <cell r="F534">
            <v>0</v>
          </cell>
        </row>
        <row r="536">
          <cell r="A536" t="str">
            <v>Add Cost Centre Description Here</v>
          </cell>
        </row>
        <row r="539">
          <cell r="F539">
            <v>0</v>
          </cell>
        </row>
        <row r="541">
          <cell r="A541" t="str">
            <v>Add Cost Centre Description Here</v>
          </cell>
        </row>
        <row r="544">
          <cell r="F544">
            <v>0</v>
          </cell>
        </row>
        <row r="546">
          <cell r="A546" t="str">
            <v>Add Cost Centre Description Here</v>
          </cell>
        </row>
        <row r="549">
          <cell r="F549">
            <v>0</v>
          </cell>
        </row>
        <row r="551">
          <cell r="A551" t="str">
            <v>Add Cost Centre Description Here</v>
          </cell>
        </row>
        <row r="554">
          <cell r="F554">
            <v>0</v>
          </cell>
        </row>
        <row r="556">
          <cell r="A556" t="str">
            <v>Add Cost Centre Description Here</v>
          </cell>
        </row>
        <row r="559">
          <cell r="F559">
            <v>0</v>
          </cell>
        </row>
        <row r="562">
          <cell r="F562">
            <v>557086</v>
          </cell>
        </row>
        <row r="567">
          <cell r="F567">
            <v>3199</v>
          </cell>
        </row>
        <row r="568">
          <cell r="A568" t="str">
            <v>Other (please enter description)</v>
          </cell>
        </row>
        <row r="569">
          <cell r="A569" t="str">
            <v>Other (please enter description)</v>
          </cell>
        </row>
        <row r="570">
          <cell r="A570" t="str">
            <v>Other (please enter description)</v>
          </cell>
        </row>
        <row r="571">
          <cell r="A571" t="str">
            <v>Other (please enter description)</v>
          </cell>
        </row>
        <row r="572">
          <cell r="F572">
            <v>3199</v>
          </cell>
        </row>
        <row r="575">
          <cell r="A575" t="str">
            <v>Other (please enter description)</v>
          </cell>
        </row>
        <row r="576">
          <cell r="A576" t="str">
            <v>Other (please enter description)</v>
          </cell>
        </row>
        <row r="577">
          <cell r="A577" t="str">
            <v>Other (please enter description)</v>
          </cell>
        </row>
        <row r="578">
          <cell r="A578" t="str">
            <v>Other (please enter description)</v>
          </cell>
        </row>
        <row r="579">
          <cell r="A579" t="str">
            <v>Other (please enter description)</v>
          </cell>
        </row>
        <row r="580">
          <cell r="A580" t="str">
            <v>Other (please enter description)</v>
          </cell>
        </row>
        <row r="581">
          <cell r="A581" t="str">
            <v>Other (please enter description)</v>
          </cell>
        </row>
        <row r="582">
          <cell r="A582" t="str">
            <v>Other (please enter description)</v>
          </cell>
        </row>
        <row r="583">
          <cell r="F583">
            <v>0</v>
          </cell>
        </row>
      </sheetData>
      <sheetData sheetId="5">
        <row r="9">
          <cell r="H9">
            <v>0</v>
          </cell>
        </row>
        <row r="18">
          <cell r="H18">
            <v>0</v>
          </cell>
        </row>
        <row r="21">
          <cell r="H21">
            <v>0</v>
          </cell>
        </row>
        <row r="37">
          <cell r="H37">
            <v>0</v>
          </cell>
        </row>
        <row r="39">
          <cell r="H39">
            <v>0</v>
          </cell>
        </row>
      </sheetData>
      <sheetData sheetId="6"/>
      <sheetData sheetId="7"/>
      <sheetData sheetId="8">
        <row r="5">
          <cell r="A5" t="str">
            <v>2019-20</v>
          </cell>
        </row>
        <row r="7">
          <cell r="A7" t="str">
            <v>1/4/19</v>
          </cell>
        </row>
        <row r="8">
          <cell r="A8" t="str">
            <v>31/3/20</v>
          </cell>
        </row>
        <row r="16">
          <cell r="A16" t="str">
            <v>2018-19</v>
          </cell>
        </row>
        <row r="29">
          <cell r="A29" t="str">
            <v>2020-21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64"/>
  <sheetViews>
    <sheetView tabSelected="1" workbookViewId="0">
      <selection sqref="A1:XFD1048576"/>
    </sheetView>
  </sheetViews>
  <sheetFormatPr defaultColWidth="9.140625" defaultRowHeight="15" x14ac:dyDescent="0.25"/>
  <cols>
    <col min="1" max="1" width="35.28515625" style="23" customWidth="1"/>
    <col min="2" max="2" width="9.140625" style="23"/>
    <col min="3" max="3" width="1.7109375" style="23" customWidth="1"/>
    <col min="4" max="4" width="35.28515625" style="23" customWidth="1"/>
    <col min="5" max="5" width="10.5703125" style="23" customWidth="1"/>
    <col min="6" max="6" width="20.7109375" style="11" hidden="1" customWidth="1"/>
    <col min="7" max="7" width="20.85546875" style="11" customWidth="1"/>
    <col min="8" max="8" width="42" style="201" customWidth="1"/>
    <col min="9" max="9" width="5.140625" style="28" hidden="1" customWidth="1"/>
    <col min="10" max="12" width="9.140625" style="23"/>
    <col min="13" max="13" width="5.42578125" style="23" customWidth="1"/>
    <col min="14" max="34" width="9.140625" style="23"/>
    <col min="35" max="16384" width="9.140625" style="11"/>
  </cols>
  <sheetData>
    <row r="1" spans="1:34" ht="25.5" customHeight="1" x14ac:dyDescent="0.25">
      <c r="A1" s="1" t="s">
        <v>0</v>
      </c>
      <c r="B1" s="2"/>
      <c r="C1" s="2"/>
      <c r="D1" s="3"/>
      <c r="E1" s="4" t="s">
        <v>1</v>
      </c>
      <c r="F1" s="5"/>
      <c r="G1" s="6"/>
      <c r="H1" s="7" t="str">
        <f>IF(OR(A1="(Please enter your school's cost code on the Income sheet)",A1="",E2="(please enter)",E2=""),"Please enter your school's cost code on the Income sheet before creating the budget return","")</f>
        <v/>
      </c>
      <c r="I1" s="8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1"/>
      <c r="AB1" s="11"/>
      <c r="AC1" s="11"/>
      <c r="AD1" s="11"/>
      <c r="AE1" s="11"/>
      <c r="AF1" s="11"/>
      <c r="AG1" s="11"/>
      <c r="AH1" s="11"/>
    </row>
    <row r="2" spans="1:34" ht="24.75" customHeight="1" thickBot="1" x14ac:dyDescent="0.3">
      <c r="A2" s="12" t="str">
        <f>'[1]Fin.Yr Lookups'!A5&amp;" Budget Plan: Summary"</f>
        <v>2019-20 Budget Plan: Summary</v>
      </c>
      <c r="B2" s="13"/>
      <c r="C2" s="13"/>
      <c r="D2" s="13"/>
      <c r="E2" s="14">
        <f>[1]Income!E1</f>
        <v>3370</v>
      </c>
      <c r="F2" s="15"/>
      <c r="G2" s="16"/>
      <c r="H2" s="7"/>
      <c r="I2" s="8"/>
      <c r="J2" s="9"/>
      <c r="K2" s="9"/>
      <c r="L2" s="9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1"/>
      <c r="AC2" s="11"/>
      <c r="AD2" s="11"/>
      <c r="AE2" s="11"/>
      <c r="AF2" s="11"/>
      <c r="AG2" s="11"/>
      <c r="AH2" s="11"/>
    </row>
    <row r="3" spans="1:34" ht="12" customHeight="1" x14ac:dyDescent="0.25">
      <c r="A3" s="17"/>
      <c r="B3" s="18"/>
      <c r="C3" s="19"/>
      <c r="D3" s="18"/>
      <c r="E3" s="20"/>
      <c r="F3" s="15"/>
      <c r="G3" s="16"/>
      <c r="H3" s="21"/>
      <c r="I3" s="2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1"/>
      <c r="AD3" s="11"/>
      <c r="AE3" s="11"/>
      <c r="AF3" s="11"/>
      <c r="AG3" s="11"/>
      <c r="AH3" s="11"/>
    </row>
    <row r="4" spans="1:34" ht="15" customHeight="1" thickBot="1" x14ac:dyDescent="0.3">
      <c r="A4" s="24" t="s">
        <v>2</v>
      </c>
      <c r="B4" s="25"/>
      <c r="C4" s="25"/>
      <c r="D4" s="26" t="s">
        <v>3</v>
      </c>
      <c r="E4" s="27" t="s">
        <v>3</v>
      </c>
      <c r="F4" s="16"/>
      <c r="G4" s="16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11"/>
      <c r="AC4" s="11"/>
      <c r="AD4" s="11"/>
      <c r="AE4" s="11"/>
      <c r="AF4" s="11"/>
      <c r="AG4" s="11"/>
      <c r="AH4" s="11"/>
    </row>
    <row r="5" spans="1:34" ht="15" customHeight="1" x14ac:dyDescent="0.25">
      <c r="A5" s="29" t="str">
        <f>[1]Income!A19</f>
        <v>Section 251 Schools Block (excluding PFI)</v>
      </c>
      <c r="B5" s="30"/>
      <c r="C5" s="30"/>
      <c r="D5" s="31">
        <f>[1]Income!D19</f>
        <v>400612</v>
      </c>
      <c r="E5" s="32"/>
      <c r="F5" s="33" t="str">
        <f>"This is the newly created Budget Notification Report which should be sent to the Schools Finance Team. Please save this file with the name: '"&amp;'[1]Fin.Yr Lookups'!A5&amp;" Budget - (your school's name)' &amp; e-mail a copy to: finance.monitoring@essex.gov.uk"</f>
        <v>This is the newly created Budget Notification Report which should be sent to the Schools Finance Team. Please save this file with the name: '2019-20 Budget - (your school's name)' &amp; e-mail a copy to: finance.monitoring@essex.gov.uk</v>
      </c>
      <c r="G5" s="23"/>
      <c r="H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  <c r="AD5" s="11"/>
      <c r="AE5" s="11"/>
      <c r="AF5" s="11"/>
      <c r="AG5" s="11"/>
      <c r="AH5" s="11"/>
    </row>
    <row r="6" spans="1:34" ht="15" customHeight="1" x14ac:dyDescent="0.25">
      <c r="A6" s="29" t="str">
        <f>[1]Income!A20</f>
        <v>Section 251: De-delegated funding (excl. ESG)</v>
      </c>
      <c r="B6" s="34"/>
      <c r="C6" s="30"/>
      <c r="D6" s="31">
        <f>[1]Income!D20</f>
        <v>2164</v>
      </c>
      <c r="E6" s="32"/>
      <c r="F6" s="35"/>
      <c r="G6" s="23"/>
      <c r="H6" s="21"/>
      <c r="I6" s="2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11"/>
      <c r="AC6" s="11"/>
      <c r="AD6" s="11"/>
      <c r="AE6" s="11"/>
      <c r="AF6" s="11"/>
      <c r="AG6" s="11"/>
      <c r="AH6" s="11"/>
    </row>
    <row r="7" spans="1:34" ht="15" customHeight="1" x14ac:dyDescent="0.25">
      <c r="A7" s="29" t="str">
        <f>[1]Income!A21</f>
        <v>Section 251 Schools Block - PFI Funding</v>
      </c>
      <c r="B7" s="30"/>
      <c r="C7" s="34"/>
      <c r="D7" s="31">
        <f>[1]Income!D21</f>
        <v>0</v>
      </c>
      <c r="E7" s="32"/>
      <c r="F7" s="35"/>
      <c r="G7" s="23"/>
      <c r="H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11"/>
      <c r="AC7" s="11"/>
      <c r="AD7" s="11"/>
      <c r="AE7" s="11"/>
      <c r="AF7" s="11"/>
      <c r="AG7" s="11"/>
      <c r="AH7" s="11"/>
    </row>
    <row r="8" spans="1:34" ht="15" customHeight="1" x14ac:dyDescent="0.25">
      <c r="A8" s="29" t="str">
        <f>[1]Income!A22</f>
        <v>High Needs: SEND &amp; EHCP Funding</v>
      </c>
      <c r="B8" s="34"/>
      <c r="C8" s="34"/>
      <c r="D8" s="31">
        <f>[1]Income!D22</f>
        <v>0</v>
      </c>
      <c r="E8" s="32"/>
      <c r="F8" s="35"/>
      <c r="G8" s="23"/>
      <c r="H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29" t="str">
        <f>[1]Income!A23</f>
        <v>High Needs: Special Provision Funding</v>
      </c>
      <c r="B9" s="34"/>
      <c r="C9" s="34"/>
      <c r="D9" s="31">
        <f>[1]Income!D23</f>
        <v>0</v>
      </c>
      <c r="E9" s="32"/>
      <c r="F9" s="35"/>
      <c r="G9" s="23"/>
      <c r="H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11"/>
      <c r="AC9" s="11"/>
      <c r="AD9" s="11"/>
      <c r="AE9" s="11"/>
      <c r="AF9" s="11"/>
      <c r="AG9" s="11"/>
      <c r="AH9" s="11"/>
    </row>
    <row r="10" spans="1:34" ht="15" customHeight="1" x14ac:dyDescent="0.25">
      <c r="A10" s="29" t="str">
        <f>[1]Income!A24</f>
        <v>Early Years Block Funding</v>
      </c>
      <c r="B10" s="34"/>
      <c r="C10" s="34"/>
      <c r="D10" s="31">
        <f>[1]Income!D24</f>
        <v>0</v>
      </c>
      <c r="E10" s="32"/>
      <c r="F10" s="35"/>
      <c r="G10" s="23"/>
      <c r="H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  <c r="AB10" s="11"/>
      <c r="AC10" s="11"/>
      <c r="AD10" s="11"/>
      <c r="AE10" s="11"/>
      <c r="AF10" s="11"/>
      <c r="AG10" s="11"/>
      <c r="AH10" s="11"/>
    </row>
    <row r="11" spans="1:34" ht="15" customHeight="1" x14ac:dyDescent="0.25">
      <c r="A11" s="29" t="str">
        <f>[1]Income!A25</f>
        <v>Pupil Premium Funding</v>
      </c>
      <c r="B11" s="36"/>
      <c r="C11" s="36"/>
      <c r="D11" s="31">
        <f>[1]Income!D25</f>
        <v>10560</v>
      </c>
      <c r="E11" s="32"/>
      <c r="F11" s="35"/>
      <c r="G11" s="23"/>
      <c r="H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  <c r="AB11" s="11"/>
      <c r="AC11" s="11"/>
      <c r="AD11" s="11"/>
      <c r="AE11" s="11"/>
      <c r="AF11" s="11"/>
      <c r="AG11" s="11"/>
      <c r="AH11" s="11"/>
    </row>
    <row r="12" spans="1:34" ht="15.75" thickBot="1" x14ac:dyDescent="0.3">
      <c r="A12" s="29" t="str">
        <f>[1]Income!A26</f>
        <v>KS1 Class Size Funding</v>
      </c>
      <c r="B12" s="34"/>
      <c r="C12" s="34"/>
      <c r="D12" s="31">
        <f>[1]Income!D26</f>
        <v>8094</v>
      </c>
      <c r="E12" s="32"/>
      <c r="F12" s="37"/>
      <c r="G12" s="23"/>
      <c r="H12" s="38" t="str">
        <f>IF(I12&gt;0,"Please enter a description in column A on the Income sheet","")</f>
        <v/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  <c r="AB12" s="11"/>
      <c r="AC12" s="11"/>
      <c r="AD12" s="11"/>
      <c r="AE12" s="11"/>
      <c r="AF12" s="11"/>
      <c r="AG12" s="11"/>
      <c r="AH12" s="11"/>
    </row>
    <row r="13" spans="1:34" x14ac:dyDescent="0.25">
      <c r="A13" s="29" t="str">
        <f>[1]Income!A27</f>
        <v>Universal Infant Free School Meal Funding (UIFSM)</v>
      </c>
      <c r="B13" s="34"/>
      <c r="C13" s="34"/>
      <c r="D13" s="31">
        <f>[1]Income!D27</f>
        <v>13128</v>
      </c>
      <c r="E13" s="32"/>
      <c r="F13" s="23"/>
      <c r="G13" s="23"/>
      <c r="H13" s="38" t="str">
        <f t="shared" ref="H13:H29" si="0">IF(I13&gt;0,"Please enter a description in column A on the Income sheet","")</f>
        <v/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</row>
    <row r="14" spans="1:34" ht="15" customHeight="1" x14ac:dyDescent="0.25">
      <c r="A14" s="29" t="str">
        <f>[1]Income!A28</f>
        <v>Sports Grant Funding</v>
      </c>
      <c r="B14" s="34"/>
      <c r="C14" s="34"/>
      <c r="D14" s="31">
        <f>[1]Income!D28</f>
        <v>16709</v>
      </c>
      <c r="E14" s="32"/>
      <c r="F14" s="23"/>
      <c r="G14" s="23"/>
      <c r="H14" s="38" t="str">
        <f t="shared" si="0"/>
        <v/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</row>
    <row r="15" spans="1:34" ht="15" customHeight="1" x14ac:dyDescent="0.25">
      <c r="A15" s="29" t="str">
        <f>[1]Income!A29</f>
        <v>DfE Funding for Teachers Pensions 19/20</v>
      </c>
      <c r="B15" s="34"/>
      <c r="C15" s="34"/>
      <c r="D15" s="31">
        <f>[1]Income!D29</f>
        <v>7739</v>
      </c>
      <c r="E15" s="32"/>
      <c r="F15" s="23"/>
      <c r="G15" s="23"/>
      <c r="H15" s="38" t="str">
        <f t="shared" si="0"/>
        <v/>
      </c>
      <c r="I15" s="28">
        <f t="shared" ref="I15:I29" si="1">IF(AND(D15&lt;&gt;0,A15="Other: Please enter description"),1,0)</f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  <c r="AB15" s="11"/>
      <c r="AC15" s="11"/>
      <c r="AD15" s="11"/>
      <c r="AE15" s="11"/>
      <c r="AF15" s="11"/>
      <c r="AG15" s="11"/>
      <c r="AH15" s="11"/>
    </row>
    <row r="16" spans="1:34" ht="15" customHeight="1" x14ac:dyDescent="0.25">
      <c r="A16" s="29" t="str">
        <f>[1]Income!A30</f>
        <v>DfE Teachers Pay Grant 18/19 Apr - Aug 19</v>
      </c>
      <c r="B16" s="36"/>
      <c r="C16" s="36"/>
      <c r="D16" s="31">
        <f>[1]Income!D30</f>
        <v>1306</v>
      </c>
      <c r="E16" s="32"/>
      <c r="F16" s="23"/>
      <c r="G16" s="23"/>
      <c r="H16" s="38" t="str">
        <f t="shared" si="0"/>
        <v/>
      </c>
      <c r="I16" s="28">
        <f t="shared" si="1"/>
        <v>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1"/>
      <c r="AC16" s="11"/>
      <c r="AD16" s="11"/>
      <c r="AE16" s="11"/>
      <c r="AF16" s="11"/>
      <c r="AG16" s="11"/>
      <c r="AH16" s="11"/>
    </row>
    <row r="17" spans="1:34" ht="15" customHeight="1" x14ac:dyDescent="0.25">
      <c r="A17" s="29" t="str">
        <f>[1]Income!A31</f>
        <v>Other: Please enter description</v>
      </c>
      <c r="B17" s="34"/>
      <c r="C17" s="34"/>
      <c r="D17" s="31">
        <f>[1]Income!D31</f>
        <v>0</v>
      </c>
      <c r="E17" s="32"/>
      <c r="F17" s="23"/>
      <c r="G17" s="23"/>
      <c r="H17" s="38" t="str">
        <f t="shared" si="0"/>
        <v/>
      </c>
      <c r="I17" s="28">
        <f t="shared" si="1"/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1"/>
      <c r="AC17" s="11"/>
      <c r="AD17" s="11"/>
      <c r="AE17" s="11"/>
      <c r="AF17" s="11"/>
      <c r="AG17" s="11"/>
      <c r="AH17" s="11"/>
    </row>
    <row r="18" spans="1:34" ht="15" customHeight="1" x14ac:dyDescent="0.25">
      <c r="A18" s="29" t="str">
        <f>[1]Income!A32</f>
        <v>Other: Please enter description</v>
      </c>
      <c r="B18" s="36"/>
      <c r="C18" s="36"/>
      <c r="D18" s="31">
        <f>[1]Income!D32</f>
        <v>0</v>
      </c>
      <c r="E18" s="39"/>
      <c r="F18" s="23"/>
      <c r="G18" s="23"/>
      <c r="H18" s="38" t="str">
        <f t="shared" si="0"/>
        <v/>
      </c>
      <c r="I18" s="28">
        <f t="shared" si="1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1"/>
      <c r="AC18" s="11"/>
      <c r="AD18" s="11"/>
      <c r="AE18" s="11"/>
      <c r="AF18" s="11"/>
      <c r="AG18" s="11"/>
      <c r="AH18" s="11"/>
    </row>
    <row r="19" spans="1:34" ht="15" customHeight="1" x14ac:dyDescent="0.25">
      <c r="A19" s="29" t="str">
        <f>[1]Income!A33</f>
        <v>Other: Please enter description</v>
      </c>
      <c r="B19" s="34"/>
      <c r="C19" s="34"/>
      <c r="D19" s="31">
        <f>[1]Income!D33</f>
        <v>0</v>
      </c>
      <c r="E19" s="32"/>
      <c r="F19" s="23"/>
      <c r="G19" s="23"/>
      <c r="H19" s="38" t="str">
        <f t="shared" si="0"/>
        <v/>
      </c>
      <c r="I19" s="28">
        <f t="shared" si="1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11"/>
      <c r="AC19" s="11"/>
      <c r="AD19" s="11"/>
      <c r="AE19" s="11"/>
      <c r="AF19" s="11"/>
      <c r="AG19" s="11"/>
      <c r="AH19" s="11"/>
    </row>
    <row r="20" spans="1:34" ht="15" customHeight="1" x14ac:dyDescent="0.25">
      <c r="A20" s="29" t="str">
        <f>[1]Income!A34</f>
        <v>Other: Please enter description</v>
      </c>
      <c r="B20" s="34"/>
      <c r="C20" s="34"/>
      <c r="D20" s="31">
        <f>[1]Income!D34</f>
        <v>0</v>
      </c>
      <c r="E20" s="32"/>
      <c r="F20" s="23"/>
      <c r="G20" s="23"/>
      <c r="H20" s="38" t="str">
        <f t="shared" si="0"/>
        <v/>
      </c>
      <c r="I20" s="28">
        <f t="shared" si="1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11"/>
      <c r="AC20" s="11"/>
      <c r="AD20" s="11"/>
      <c r="AE20" s="11"/>
      <c r="AF20" s="11"/>
      <c r="AG20" s="11"/>
      <c r="AH20" s="11"/>
    </row>
    <row r="21" spans="1:34" ht="15" customHeight="1" x14ac:dyDescent="0.25">
      <c r="A21" s="29" t="str">
        <f>[1]Income!A35</f>
        <v>Other: Please enter description</v>
      </c>
      <c r="B21" s="34"/>
      <c r="C21" s="34"/>
      <c r="D21" s="31">
        <f>[1]Income!D35</f>
        <v>0</v>
      </c>
      <c r="E21" s="32"/>
      <c r="F21" s="23"/>
      <c r="G21" s="23"/>
      <c r="H21" s="38" t="str">
        <f t="shared" si="0"/>
        <v/>
      </c>
      <c r="I21" s="28">
        <f t="shared" si="1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1"/>
      <c r="AC21" s="11"/>
      <c r="AD21" s="11"/>
      <c r="AE21" s="11"/>
      <c r="AF21" s="11"/>
      <c r="AG21" s="11"/>
      <c r="AH21" s="11"/>
    </row>
    <row r="22" spans="1:34" ht="15" customHeight="1" x14ac:dyDescent="0.25">
      <c r="A22" s="29" t="str">
        <f>[1]Income!A36</f>
        <v>Other: Please enter description</v>
      </c>
      <c r="B22" s="34"/>
      <c r="C22" s="34"/>
      <c r="D22" s="31">
        <f>[1]Income!D36</f>
        <v>0</v>
      </c>
      <c r="E22" s="32"/>
      <c r="F22" s="23"/>
      <c r="G22" s="23"/>
      <c r="H22" s="38" t="str">
        <f t="shared" si="0"/>
        <v/>
      </c>
      <c r="I22" s="28">
        <f t="shared" si="1"/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B22" s="11"/>
      <c r="AC22" s="11"/>
      <c r="AD22" s="11"/>
      <c r="AE22" s="11"/>
      <c r="AF22" s="11"/>
      <c r="AG22" s="11"/>
      <c r="AH22" s="11"/>
    </row>
    <row r="23" spans="1:34" ht="15" customHeight="1" x14ac:dyDescent="0.25">
      <c r="A23" s="29" t="str">
        <f>[1]Income!A37</f>
        <v>Other: Please enter description</v>
      </c>
      <c r="B23" s="34"/>
      <c r="C23" s="34"/>
      <c r="D23" s="31">
        <f>[1]Income!D37</f>
        <v>0</v>
      </c>
      <c r="E23" s="32"/>
      <c r="F23" s="23"/>
      <c r="G23" s="23"/>
      <c r="H23" s="38" t="str">
        <f t="shared" si="0"/>
        <v/>
      </c>
      <c r="I23" s="28">
        <f t="shared" si="1"/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  <c r="AB23" s="11"/>
      <c r="AC23" s="11"/>
      <c r="AD23" s="11"/>
      <c r="AE23" s="11"/>
      <c r="AF23" s="11"/>
      <c r="AG23" s="11"/>
      <c r="AH23" s="11"/>
    </row>
    <row r="24" spans="1:34" ht="15" customHeight="1" x14ac:dyDescent="0.25">
      <c r="A24" s="29" t="str">
        <f>[1]Income!A38</f>
        <v>Other: Please enter description</v>
      </c>
      <c r="B24" s="34"/>
      <c r="C24" s="34"/>
      <c r="D24" s="31">
        <f>[1]Income!D38</f>
        <v>0</v>
      </c>
      <c r="E24" s="32"/>
      <c r="F24" s="23"/>
      <c r="G24" s="23"/>
      <c r="H24" s="38" t="str">
        <f t="shared" si="0"/>
        <v/>
      </c>
      <c r="I24" s="28">
        <f t="shared" si="1"/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  <c r="AB24" s="11"/>
      <c r="AC24" s="11"/>
      <c r="AD24" s="11"/>
      <c r="AE24" s="11"/>
      <c r="AF24" s="11"/>
      <c r="AG24" s="11"/>
      <c r="AH24" s="11"/>
    </row>
    <row r="25" spans="1:34" ht="15" customHeight="1" x14ac:dyDescent="0.25">
      <c r="A25" s="29" t="str">
        <f>[1]Income!A39</f>
        <v>Other: Please enter description</v>
      </c>
      <c r="B25" s="34"/>
      <c r="C25" s="34"/>
      <c r="D25" s="31">
        <f>[1]Income!D39</f>
        <v>0</v>
      </c>
      <c r="E25" s="39"/>
      <c r="F25" s="23"/>
      <c r="G25" s="23"/>
      <c r="H25" s="38" t="str">
        <f t="shared" si="0"/>
        <v/>
      </c>
      <c r="I25" s="28">
        <f t="shared" si="1"/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1"/>
      <c r="AC25" s="11"/>
      <c r="AD25" s="11"/>
      <c r="AE25" s="11"/>
      <c r="AF25" s="11"/>
      <c r="AG25" s="11"/>
      <c r="AH25" s="11"/>
    </row>
    <row r="26" spans="1:34" ht="15" customHeight="1" x14ac:dyDescent="0.25">
      <c r="A26" s="29" t="str">
        <f>[1]Income!A40</f>
        <v>Other: Please enter description</v>
      </c>
      <c r="B26" s="34"/>
      <c r="C26" s="34"/>
      <c r="D26" s="31">
        <f>[1]Income!D40</f>
        <v>0</v>
      </c>
      <c r="E26" s="39"/>
      <c r="F26" s="23"/>
      <c r="G26" s="23"/>
      <c r="H26" s="38" t="str">
        <f>IF(I26&gt;0,"Please enter a description in column A on the Income sheet","")</f>
        <v/>
      </c>
      <c r="I26" s="28">
        <f t="shared" si="1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1"/>
      <c r="AB26" s="11"/>
      <c r="AC26" s="11"/>
      <c r="AD26" s="11"/>
      <c r="AE26" s="11"/>
      <c r="AF26" s="11"/>
      <c r="AG26" s="11"/>
      <c r="AH26" s="11"/>
    </row>
    <row r="27" spans="1:34" ht="15" customHeight="1" x14ac:dyDescent="0.25">
      <c r="A27" s="29" t="str">
        <f>[1]Income!A41</f>
        <v>Other: Please enter description</v>
      </c>
      <c r="B27" s="34"/>
      <c r="C27" s="34"/>
      <c r="D27" s="31">
        <f>[1]Income!D41</f>
        <v>0</v>
      </c>
      <c r="E27" s="39"/>
      <c r="F27" s="23"/>
      <c r="G27" s="23"/>
      <c r="H27" s="38" t="str">
        <f t="shared" si="0"/>
        <v/>
      </c>
      <c r="I27" s="28">
        <f t="shared" si="1"/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1"/>
      <c r="AB27" s="11"/>
      <c r="AC27" s="11"/>
      <c r="AD27" s="11"/>
      <c r="AE27" s="11"/>
      <c r="AF27" s="11"/>
      <c r="AG27" s="11"/>
      <c r="AH27" s="11"/>
    </row>
    <row r="28" spans="1:34" ht="15" customHeight="1" x14ac:dyDescent="0.25">
      <c r="A28" s="29" t="str">
        <f>[1]Income!A42</f>
        <v>Other: Please enter description</v>
      </c>
      <c r="B28" s="34"/>
      <c r="C28" s="34"/>
      <c r="D28" s="31">
        <f>[1]Income!D42</f>
        <v>0</v>
      </c>
      <c r="E28" s="40"/>
      <c r="F28" s="23"/>
      <c r="G28" s="23"/>
      <c r="H28" s="38" t="str">
        <f t="shared" si="0"/>
        <v/>
      </c>
      <c r="I28" s="28">
        <f t="shared" si="1"/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  <c r="AB28" s="11"/>
      <c r="AC28" s="11"/>
      <c r="AD28" s="11"/>
      <c r="AE28" s="11"/>
      <c r="AF28" s="11"/>
      <c r="AG28" s="11"/>
      <c r="AH28" s="11"/>
    </row>
    <row r="29" spans="1:34" ht="15" customHeight="1" x14ac:dyDescent="0.25">
      <c r="A29" s="29" t="str">
        <f>[1]Income!A43</f>
        <v>Other: Please enter description</v>
      </c>
      <c r="B29" s="34"/>
      <c r="C29" s="34"/>
      <c r="D29" s="31">
        <f>[1]Income!D43</f>
        <v>0</v>
      </c>
      <c r="E29" s="41">
        <f>SUM(D5:D29)</f>
        <v>460312</v>
      </c>
      <c r="F29" s="23"/>
      <c r="G29" s="23"/>
      <c r="H29" s="38" t="str">
        <f t="shared" si="0"/>
        <v/>
      </c>
      <c r="I29" s="28">
        <f t="shared" si="1"/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  <c r="AB29" s="11"/>
      <c r="AC29" s="11"/>
      <c r="AD29" s="11"/>
      <c r="AE29" s="11"/>
      <c r="AF29" s="11"/>
      <c r="AG29" s="11"/>
      <c r="AH29" s="11"/>
    </row>
    <row r="30" spans="1:34" ht="9" customHeight="1" x14ac:dyDescent="0.25">
      <c r="A30" s="42"/>
      <c r="B30" s="36"/>
      <c r="C30" s="36"/>
      <c r="D30" s="43"/>
      <c r="E30" s="44"/>
      <c r="F30" s="23"/>
      <c r="G30" s="23"/>
      <c r="H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1"/>
      <c r="AB30" s="11"/>
      <c r="AC30" s="11"/>
      <c r="AD30" s="11"/>
      <c r="AE30" s="11"/>
      <c r="AF30" s="11"/>
      <c r="AG30" s="11"/>
      <c r="AH30" s="11"/>
    </row>
    <row r="31" spans="1:34" ht="15" customHeight="1" x14ac:dyDescent="0.25">
      <c r="A31" s="45" t="s">
        <v>4</v>
      </c>
      <c r="B31" s="46"/>
      <c r="C31" s="46"/>
      <c r="D31" s="47"/>
      <c r="E31" s="44"/>
      <c r="F31" s="23"/>
      <c r="G31" s="23"/>
      <c r="H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  <c r="AB31" s="11"/>
      <c r="AC31" s="11"/>
      <c r="AD31" s="11"/>
      <c r="AE31" s="11"/>
      <c r="AF31" s="11"/>
      <c r="AG31" s="11"/>
      <c r="AH31" s="11"/>
    </row>
    <row r="32" spans="1:34" ht="15" customHeight="1" x14ac:dyDescent="0.25">
      <c r="A32" s="48" t="s">
        <v>5</v>
      </c>
      <c r="B32" s="49"/>
      <c r="C32" s="49"/>
      <c r="D32" s="31">
        <f>[1]Income!D47</f>
        <v>0</v>
      </c>
      <c r="E32" s="44"/>
      <c r="F32" s="23"/>
      <c r="G32" s="23"/>
      <c r="H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  <c r="AB32" s="11"/>
      <c r="AC32" s="11"/>
      <c r="AD32" s="11"/>
      <c r="AE32" s="11"/>
      <c r="AF32" s="11"/>
      <c r="AG32" s="11"/>
      <c r="AH32" s="11"/>
    </row>
    <row r="33" spans="1:34" ht="15" customHeight="1" x14ac:dyDescent="0.25">
      <c r="A33" s="50" t="s">
        <v>6</v>
      </c>
      <c r="B33" s="34"/>
      <c r="C33" s="34"/>
      <c r="D33" s="31">
        <f>[1]Income!D48</f>
        <v>0</v>
      </c>
      <c r="E33" s="44"/>
      <c r="F33" s="23"/>
      <c r="G33" s="23"/>
      <c r="H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/>
      <c r="AB33" s="11"/>
      <c r="AC33" s="11"/>
      <c r="AD33" s="11"/>
      <c r="AE33" s="11"/>
      <c r="AF33" s="11"/>
      <c r="AG33" s="11"/>
      <c r="AH33" s="11"/>
    </row>
    <row r="34" spans="1:34" ht="15" customHeight="1" x14ac:dyDescent="0.25">
      <c r="A34" s="50" t="str">
        <f>IF([1]Income!A49="Other: Please enter description","Not in use",[1]Income!A49)</f>
        <v>PTA Income</v>
      </c>
      <c r="B34" s="34"/>
      <c r="C34" s="34"/>
      <c r="D34" s="31">
        <f>[1]Income!D49</f>
        <v>4000</v>
      </c>
      <c r="E34" s="40"/>
      <c r="F34" s="23"/>
      <c r="G34" s="23"/>
      <c r="H34" s="38" t="str">
        <f t="shared" ref="H34:H46" si="2">IF(I34&gt;0,"Please enter a description in column A on the Income sheet","")</f>
        <v/>
      </c>
      <c r="I34" s="28">
        <f>IF(AND(D34&lt;&gt;0,A34="Not in use"),1,0)</f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  <c r="AB34" s="11"/>
      <c r="AC34" s="11"/>
      <c r="AD34" s="11"/>
      <c r="AE34" s="11"/>
      <c r="AF34" s="11"/>
      <c r="AG34" s="11"/>
      <c r="AH34" s="11"/>
    </row>
    <row r="35" spans="1:34" ht="15" customHeight="1" x14ac:dyDescent="0.25">
      <c r="A35" s="50" t="str">
        <f>IF([1]Income!A50="Other: Please enter description","Not in use",[1]Income!A50)</f>
        <v>Catering Income</v>
      </c>
      <c r="B35" s="34"/>
      <c r="C35" s="34"/>
      <c r="D35" s="31">
        <f>[1]Income!D50</f>
        <v>12540</v>
      </c>
      <c r="E35" s="40"/>
      <c r="F35" s="23"/>
      <c r="G35" s="23"/>
      <c r="H35" s="38" t="str">
        <f t="shared" si="2"/>
        <v/>
      </c>
      <c r="I35" s="28">
        <f t="shared" ref="I35:I46" si="3">IF(AND(D35&lt;&gt;0,A35="Not in use"),1,0)</f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  <c r="AB35" s="11"/>
      <c r="AC35" s="11"/>
      <c r="AD35" s="11"/>
      <c r="AE35" s="11"/>
      <c r="AF35" s="11"/>
      <c r="AG35" s="11"/>
      <c r="AH35" s="11"/>
    </row>
    <row r="36" spans="1:34" ht="15" customHeight="1" x14ac:dyDescent="0.25">
      <c r="A36" s="50" t="str">
        <f>IF([1]Income!A51="Other: Please enter description","Not in use",[1]Income!A51)</f>
        <v>Swimming Income</v>
      </c>
      <c r="B36" s="34"/>
      <c r="C36" s="34"/>
      <c r="D36" s="31">
        <f>[1]Income!D51</f>
        <v>3040</v>
      </c>
      <c r="E36" s="40"/>
      <c r="F36" s="23"/>
      <c r="G36" s="23"/>
      <c r="H36" s="38" t="str">
        <f t="shared" si="2"/>
        <v/>
      </c>
      <c r="I36" s="28">
        <f t="shared" si="3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1"/>
      <c r="AB36" s="11"/>
      <c r="AC36" s="11"/>
      <c r="AD36" s="11"/>
      <c r="AE36" s="11"/>
      <c r="AF36" s="11"/>
      <c r="AG36" s="11"/>
      <c r="AH36" s="11"/>
    </row>
    <row r="37" spans="1:34" ht="15" customHeight="1" x14ac:dyDescent="0.25">
      <c r="A37" s="50" t="str">
        <f>IF([1]Income!A52="Other: Please enter description","Not in use",[1]Income!A52)</f>
        <v>School Club Income</v>
      </c>
      <c r="B37" s="34"/>
      <c r="C37" s="34"/>
      <c r="D37" s="31">
        <f>[1]Income!D52</f>
        <v>500</v>
      </c>
      <c r="E37" s="40"/>
      <c r="F37" s="23"/>
      <c r="G37" s="23"/>
      <c r="H37" s="38" t="str">
        <f t="shared" si="2"/>
        <v/>
      </c>
      <c r="I37" s="28">
        <f t="shared" si="3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  <c r="AB37" s="11"/>
      <c r="AC37" s="11"/>
      <c r="AD37" s="11"/>
      <c r="AE37" s="11"/>
      <c r="AF37" s="11"/>
      <c r="AG37" s="11"/>
      <c r="AH37" s="11"/>
    </row>
    <row r="38" spans="1:34" ht="15" customHeight="1" x14ac:dyDescent="0.25">
      <c r="A38" s="50" t="str">
        <f>IF([1]Income!A53="Other: Please enter description","Not in use",[1]Income!A53)</f>
        <v>Breakfast Club Income</v>
      </c>
      <c r="B38" s="34"/>
      <c r="C38" s="34"/>
      <c r="D38" s="31">
        <f>[1]Income!D53</f>
        <v>3040</v>
      </c>
      <c r="E38" s="40"/>
      <c r="F38" s="23"/>
      <c r="G38" s="23"/>
      <c r="H38" s="38" t="str">
        <f t="shared" si="2"/>
        <v/>
      </c>
      <c r="I38" s="28">
        <f t="shared" si="3"/>
        <v>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  <c r="AB38" s="11"/>
      <c r="AC38" s="11"/>
      <c r="AD38" s="11"/>
      <c r="AE38" s="11"/>
      <c r="AF38" s="11"/>
      <c r="AG38" s="11"/>
      <c r="AH38" s="11"/>
    </row>
    <row r="39" spans="1:34" ht="15" customHeight="1" x14ac:dyDescent="0.25">
      <c r="A39" s="50" t="str">
        <f>IF([1]Income!A54="Other: Please enter description","Not in use",[1]Income!A54)</f>
        <v>Not in use</v>
      </c>
      <c r="B39" s="34"/>
      <c r="C39" s="34"/>
      <c r="D39" s="31">
        <f>[1]Income!D54</f>
        <v>0</v>
      </c>
      <c r="E39" s="40"/>
      <c r="F39" s="23"/>
      <c r="G39" s="23"/>
      <c r="H39" s="38" t="str">
        <f t="shared" si="2"/>
        <v/>
      </c>
      <c r="I39" s="28">
        <f t="shared" si="3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B39" s="11"/>
      <c r="AC39" s="11"/>
      <c r="AD39" s="11"/>
      <c r="AE39" s="11"/>
      <c r="AF39" s="11"/>
      <c r="AG39" s="11"/>
      <c r="AH39" s="11"/>
    </row>
    <row r="40" spans="1:34" ht="15" customHeight="1" x14ac:dyDescent="0.25">
      <c r="A40" s="50" t="str">
        <f>IF([1]Income!A55="Other: Please enter description","Not in use",[1]Income!A55)</f>
        <v>Not in use</v>
      </c>
      <c r="B40" s="34"/>
      <c r="C40" s="34"/>
      <c r="D40" s="31">
        <f>[1]Income!D55</f>
        <v>0</v>
      </c>
      <c r="E40" s="40"/>
      <c r="F40" s="23"/>
      <c r="G40" s="23"/>
      <c r="H40" s="38" t="str">
        <f t="shared" si="2"/>
        <v/>
      </c>
      <c r="I40" s="28">
        <f t="shared" si="3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  <c r="AB40" s="11"/>
      <c r="AC40" s="11"/>
      <c r="AD40" s="11"/>
      <c r="AE40" s="11"/>
      <c r="AF40" s="11"/>
      <c r="AG40" s="11"/>
      <c r="AH40" s="11"/>
    </row>
    <row r="41" spans="1:34" ht="15" customHeight="1" x14ac:dyDescent="0.25">
      <c r="A41" s="50" t="str">
        <f>IF([1]Income!A56="Other: Please enter description","Not in use",[1]Income!A56)</f>
        <v>Not in use</v>
      </c>
      <c r="B41" s="34"/>
      <c r="C41" s="34"/>
      <c r="D41" s="31">
        <f>[1]Income!D56</f>
        <v>0</v>
      </c>
      <c r="E41" s="40"/>
      <c r="F41" s="23"/>
      <c r="G41" s="23"/>
      <c r="H41" s="38" t="str">
        <f t="shared" si="2"/>
        <v/>
      </c>
      <c r="I41" s="28">
        <f t="shared" si="3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/>
      <c r="AB41" s="11"/>
      <c r="AC41" s="11"/>
      <c r="AD41" s="11"/>
      <c r="AE41" s="11"/>
      <c r="AF41" s="11"/>
      <c r="AG41" s="11"/>
      <c r="AH41" s="11"/>
    </row>
    <row r="42" spans="1:34" ht="15" customHeight="1" x14ac:dyDescent="0.25">
      <c r="A42" s="50" t="str">
        <f>IF([1]Income!A57="Other: Please enter description","Not in use",[1]Income!A57)</f>
        <v>Not in use</v>
      </c>
      <c r="B42" s="34"/>
      <c r="C42" s="34"/>
      <c r="D42" s="31">
        <f>[1]Income!D57</f>
        <v>0</v>
      </c>
      <c r="E42" s="40"/>
      <c r="F42" s="23"/>
      <c r="G42" s="23"/>
      <c r="H42" s="38" t="str">
        <f>IF(I42&gt;0,"Please enter a description in column A on the Income sheet","")</f>
        <v/>
      </c>
      <c r="I42" s="28">
        <f t="shared" si="3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1"/>
      <c r="AB42" s="11"/>
      <c r="AC42" s="11"/>
      <c r="AD42" s="11"/>
      <c r="AE42" s="11"/>
      <c r="AF42" s="11"/>
      <c r="AG42" s="11"/>
      <c r="AH42" s="11"/>
    </row>
    <row r="43" spans="1:34" ht="15" customHeight="1" x14ac:dyDescent="0.25">
      <c r="A43" s="50" t="str">
        <f>IF([1]Income!A58="Other: Please enter description","Not in use",[1]Income!A58)</f>
        <v>Not in use</v>
      </c>
      <c r="B43" s="34"/>
      <c r="C43" s="34"/>
      <c r="D43" s="31">
        <f>[1]Income!D58</f>
        <v>0</v>
      </c>
      <c r="E43" s="40"/>
      <c r="F43" s="23"/>
      <c r="G43" s="23"/>
      <c r="H43" s="38" t="str">
        <f t="shared" si="2"/>
        <v/>
      </c>
      <c r="I43" s="28">
        <f t="shared" si="3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  <c r="AB43" s="11"/>
      <c r="AC43" s="11"/>
      <c r="AD43" s="11"/>
      <c r="AE43" s="11"/>
      <c r="AF43" s="11"/>
      <c r="AG43" s="11"/>
      <c r="AH43" s="11"/>
    </row>
    <row r="44" spans="1:34" ht="15" customHeight="1" x14ac:dyDescent="0.25">
      <c r="A44" s="50" t="str">
        <f>IF([1]Income!A59="Other: Please enter description","Not in use",[1]Income!A59)</f>
        <v>Not in use</v>
      </c>
      <c r="B44" s="34"/>
      <c r="C44" s="34"/>
      <c r="D44" s="31">
        <f>[1]Income!D59</f>
        <v>0</v>
      </c>
      <c r="E44" s="40"/>
      <c r="F44" s="23"/>
      <c r="G44" s="23"/>
      <c r="H44" s="38" t="str">
        <f t="shared" si="2"/>
        <v/>
      </c>
      <c r="I44" s="28">
        <f t="shared" si="3"/>
        <v>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1"/>
      <c r="AB44" s="11"/>
      <c r="AC44" s="11"/>
      <c r="AD44" s="11"/>
      <c r="AE44" s="11"/>
      <c r="AF44" s="11"/>
      <c r="AG44" s="11"/>
      <c r="AH44" s="11"/>
    </row>
    <row r="45" spans="1:34" ht="15" customHeight="1" x14ac:dyDescent="0.25">
      <c r="A45" s="50" t="str">
        <f>IF([1]Income!A60="Other: Please enter description","Not in use",[1]Income!A60)</f>
        <v>Not in use</v>
      </c>
      <c r="B45" s="34"/>
      <c r="C45" s="34"/>
      <c r="D45" s="31">
        <f>[1]Income!D60</f>
        <v>0</v>
      </c>
      <c r="E45" s="40"/>
      <c r="F45" s="23"/>
      <c r="G45" s="23"/>
      <c r="H45" s="38" t="str">
        <f t="shared" si="2"/>
        <v/>
      </c>
      <c r="I45" s="28">
        <f t="shared" si="3"/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1"/>
      <c r="AB45" s="11"/>
      <c r="AC45" s="11"/>
      <c r="AD45" s="11"/>
      <c r="AE45" s="11"/>
      <c r="AF45" s="11"/>
      <c r="AG45" s="11"/>
      <c r="AH45" s="11"/>
    </row>
    <row r="46" spans="1:34" ht="15" customHeight="1" x14ac:dyDescent="0.25">
      <c r="A46" s="50" t="str">
        <f>IF([1]Income!A61="Other: Please enter description","Not in use",[1]Income!A61)</f>
        <v>Not in use</v>
      </c>
      <c r="B46" s="34"/>
      <c r="C46" s="34"/>
      <c r="D46" s="31">
        <f>[1]Income!D61</f>
        <v>0</v>
      </c>
      <c r="E46" s="41">
        <f>SUM(D32:D46)</f>
        <v>23120</v>
      </c>
      <c r="F46" s="23"/>
      <c r="G46" s="23"/>
      <c r="H46" s="38" t="str">
        <f t="shared" si="2"/>
        <v/>
      </c>
      <c r="I46" s="28">
        <f t="shared" si="3"/>
        <v>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1"/>
      <c r="AB46" s="11"/>
      <c r="AC46" s="11"/>
      <c r="AD46" s="11"/>
      <c r="AE46" s="11"/>
      <c r="AF46" s="11"/>
      <c r="AG46" s="11"/>
      <c r="AH46" s="11"/>
    </row>
    <row r="47" spans="1:34" ht="11.25" customHeight="1" x14ac:dyDescent="0.25">
      <c r="A47" s="42"/>
      <c r="B47" s="36"/>
      <c r="C47" s="36"/>
      <c r="D47" s="36"/>
      <c r="E47" s="51"/>
      <c r="F47" s="23"/>
      <c r="G47" s="23"/>
      <c r="H47" s="10"/>
      <c r="I47" s="5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/>
      <c r="AB47" s="11"/>
      <c r="AC47" s="11"/>
      <c r="AD47" s="11"/>
      <c r="AE47" s="11"/>
      <c r="AF47" s="11"/>
      <c r="AG47" s="11"/>
      <c r="AH47" s="11"/>
    </row>
    <row r="48" spans="1:34" ht="15" customHeight="1" x14ac:dyDescent="0.25">
      <c r="A48" s="45" t="str">
        <f>"Budget Brought Forward from "&amp;'[1]Fin.Yr Lookups'!A16</f>
        <v>Budget Brought Forward from 2018-19</v>
      </c>
      <c r="B48" s="36"/>
      <c r="C48" s="36"/>
      <c r="D48" s="53"/>
      <c r="E48" s="44"/>
      <c r="F48" s="23"/>
      <c r="G48" s="23"/>
      <c r="H48" s="54"/>
      <c r="I48" s="52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  <c r="AB48" s="11"/>
      <c r="AC48" s="11"/>
      <c r="AD48" s="11"/>
      <c r="AE48" s="11"/>
      <c r="AF48" s="11"/>
      <c r="AG48" s="11"/>
      <c r="AH48" s="11"/>
    </row>
    <row r="49" spans="1:34" ht="15" customHeight="1" x14ac:dyDescent="0.25">
      <c r="A49" s="29" t="str">
        <f>"Earmarked: Staffing in "&amp;'[1]Fin.Yr Lookups'!A5</f>
        <v>Earmarked: Staffing in 2019-20</v>
      </c>
      <c r="B49" s="30"/>
      <c r="C49" s="30"/>
      <c r="D49" s="31">
        <f>[1]Income!D8</f>
        <v>0</v>
      </c>
      <c r="E49" s="44"/>
      <c r="F49" s="23"/>
      <c r="G49" s="23"/>
      <c r="H49" s="54"/>
      <c r="I49" s="52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34" ht="15" customHeight="1" x14ac:dyDescent="0.25">
      <c r="A50" s="50" t="s">
        <v>7</v>
      </c>
      <c r="B50" s="34"/>
      <c r="C50" s="34"/>
      <c r="D50" s="55">
        <f>[1]Income!D9</f>
        <v>0</v>
      </c>
      <c r="E50" s="44"/>
      <c r="F50" s="23"/>
      <c r="G50" s="23"/>
      <c r="H50" s="54"/>
      <c r="I50" s="5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34" ht="15" customHeight="1" x14ac:dyDescent="0.25">
      <c r="A51" s="50" t="s">
        <v>8</v>
      </c>
      <c r="B51" s="34"/>
      <c r="C51" s="34"/>
      <c r="D51" s="55">
        <f>[1]Income!D10</f>
        <v>13451</v>
      </c>
      <c r="E51" s="44"/>
      <c r="F51" s="23"/>
      <c r="G51" s="23"/>
      <c r="H51" s="56" t="str">
        <f>IF(E54=0,"The revenue brought forward balance should not normally be zero &amp; may be queried by the Schools Finance Team after this return has been submitted. Please ensure that your actual or estimated opening balance is entered on the Income sheet.","")</f>
        <v/>
      </c>
      <c r="I51" s="5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34" ht="15" customHeight="1" x14ac:dyDescent="0.25">
      <c r="A52" s="57" t="str">
        <f>"Earmarked: To balance the "&amp;'[1]Fin.Yr Lookups'!A5&amp;" Budget"</f>
        <v>Earmarked: To balance the 2019-20 Budget</v>
      </c>
      <c r="B52" s="34"/>
      <c r="C52" s="34"/>
      <c r="D52" s="55">
        <f>SUM([1]Income!D11:D13)</f>
        <v>63402</v>
      </c>
      <c r="E52" s="44"/>
      <c r="F52" s="23"/>
      <c r="G52" s="23"/>
      <c r="H52" s="56"/>
      <c r="I52" s="52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34" ht="15" customHeight="1" x14ac:dyDescent="0.25">
      <c r="A53" s="58" t="str">
        <f>"Earmarked: for use after "&amp;'[1]Fin.Yr Lookups'!A5</f>
        <v>Earmarked: for use after 2019-20</v>
      </c>
      <c r="B53" s="30"/>
      <c r="C53" s="30"/>
      <c r="D53" s="31">
        <f>SUM([1]Income!D14:D16)</f>
        <v>0</v>
      </c>
      <c r="E53" s="44"/>
      <c r="F53" s="23"/>
      <c r="G53" s="23"/>
      <c r="H53" s="56"/>
      <c r="I53" s="5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34" ht="15" customHeight="1" x14ac:dyDescent="0.25">
      <c r="A54" s="59"/>
      <c r="B54" s="60"/>
      <c r="C54" s="60"/>
      <c r="D54" s="36"/>
      <c r="E54" s="41">
        <f>[1]Income!E16</f>
        <v>76853</v>
      </c>
      <c r="F54" s="23"/>
      <c r="G54" s="23"/>
      <c r="H54" s="56"/>
      <c r="I54" s="52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34" ht="9" customHeight="1" x14ac:dyDescent="0.25">
      <c r="A55" s="45"/>
      <c r="B55" s="60"/>
      <c r="C55" s="60"/>
      <c r="D55" s="60"/>
      <c r="E55" s="44"/>
      <c r="F55" s="23"/>
      <c r="G55" s="23"/>
      <c r="H55" s="56"/>
      <c r="I55" s="52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34" s="64" customFormat="1" ht="15" customHeight="1" thickBot="1" x14ac:dyDescent="0.3">
      <c r="A56" s="61" t="s">
        <v>9</v>
      </c>
      <c r="B56" s="62"/>
      <c r="C56" s="62"/>
      <c r="D56" s="62"/>
      <c r="E56" s="63">
        <f>SUM(E18:E54)</f>
        <v>560285</v>
      </c>
      <c r="F56" s="16"/>
      <c r="G56" s="16"/>
      <c r="H56" s="56"/>
      <c r="I56" s="52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6"/>
      <c r="AB56" s="16"/>
      <c r="AC56" s="16"/>
      <c r="AD56" s="16"/>
      <c r="AE56" s="16"/>
      <c r="AF56" s="16"/>
      <c r="AG56" s="16"/>
      <c r="AH56" s="16"/>
    </row>
    <row r="57" spans="1:34" s="64" customFormat="1" ht="3" customHeight="1" thickBot="1" x14ac:dyDescent="0.3">
      <c r="A57" s="61"/>
      <c r="B57" s="62"/>
      <c r="C57" s="62"/>
      <c r="D57" s="62"/>
      <c r="E57" s="65"/>
      <c r="F57" s="16"/>
      <c r="G57" s="16"/>
      <c r="H57" s="10"/>
      <c r="I57" s="5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6"/>
      <c r="AB57" s="16"/>
      <c r="AC57" s="16"/>
      <c r="AD57" s="16"/>
      <c r="AE57" s="16"/>
      <c r="AF57" s="16"/>
      <c r="AG57" s="16"/>
      <c r="AH57" s="16"/>
    </row>
    <row r="58" spans="1:34" ht="162" hidden="1" customHeight="1" x14ac:dyDescent="0.25">
      <c r="A58" s="45"/>
      <c r="B58" s="60"/>
      <c r="C58" s="60"/>
      <c r="D58" s="60"/>
      <c r="E58" s="44"/>
      <c r="F58" s="23"/>
      <c r="G58" s="23"/>
      <c r="H58" s="10"/>
      <c r="I58" s="52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34" ht="18" customHeight="1" x14ac:dyDescent="0.25">
      <c r="A59" s="66" t="s">
        <v>10</v>
      </c>
      <c r="B59" s="67"/>
      <c r="C59" s="67"/>
      <c r="D59" s="68"/>
      <c r="E59" s="69" t="s">
        <v>3</v>
      </c>
      <c r="F59" s="23"/>
      <c r="G59" s="23"/>
      <c r="H59" s="10"/>
      <c r="I59" s="52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34" ht="18" customHeight="1" x14ac:dyDescent="0.25">
      <c r="A60" s="70" t="s">
        <v>11</v>
      </c>
      <c r="B60" s="71">
        <f>[1]Expenditure!F17</f>
        <v>244085</v>
      </c>
      <c r="C60" s="36"/>
      <c r="D60" s="72" t="str">
        <f>IF([1]Expenditure!A320="Add Cost Centre Description Here","Not in use",[1]Expenditure!A320)</f>
        <v>Not in use</v>
      </c>
      <c r="E60" s="73">
        <f>[1]Expenditure!F323</f>
        <v>0</v>
      </c>
      <c r="F60" s="23"/>
      <c r="G60" s="23"/>
      <c r="H60" s="74" t="str">
        <f>IF(I60&gt;0,"Please enter a description in column A on the Expenditure sheet","")</f>
        <v/>
      </c>
      <c r="I60" s="22">
        <f>IF(AND(E60&lt;&gt;0,D60="Not in use"),1,0)</f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34" ht="18" customHeight="1" x14ac:dyDescent="0.25">
      <c r="A61" s="75" t="s">
        <v>12</v>
      </c>
      <c r="B61" s="76">
        <f>[1]Expenditure!F24</f>
        <v>13678</v>
      </c>
      <c r="C61" s="36"/>
      <c r="D61" s="72" t="str">
        <f>IF([1]Expenditure!A325="Add Cost Centre Description Here","Not in use",[1]Expenditure!A325)</f>
        <v>Not in use</v>
      </c>
      <c r="E61" s="73">
        <f>[1]Expenditure!F328</f>
        <v>0</v>
      </c>
      <c r="F61" s="23"/>
      <c r="G61" s="23"/>
      <c r="H61" s="74" t="str">
        <f t="shared" ref="H61:H103" si="4">IF(I61&gt;0,"Please enter a description in column A on the Expenditure sheet","")</f>
        <v/>
      </c>
      <c r="I61" s="22">
        <f>IF(AND(E61&lt;&gt;0,D61="Not in use"),1,0)</f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34" ht="18" customHeight="1" x14ac:dyDescent="0.25">
      <c r="A62" s="70" t="s">
        <v>13</v>
      </c>
      <c r="B62" s="71">
        <f>[1]Expenditure!F34</f>
        <v>32935</v>
      </c>
      <c r="C62" s="36"/>
      <c r="D62" s="72" t="str">
        <f>IF([1]Expenditure!A330="Add Cost Centre Description Here","Not in use",[1]Expenditure!A330)</f>
        <v>Not in use</v>
      </c>
      <c r="E62" s="73">
        <f>[1]Expenditure!F333</f>
        <v>0</v>
      </c>
      <c r="F62" s="23"/>
      <c r="G62" s="23"/>
      <c r="H62" s="74" t="str">
        <f t="shared" si="4"/>
        <v/>
      </c>
      <c r="I62" s="22">
        <f>IF(AND(E62&lt;&gt;0,D62="Not in use"),1,0)</f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34" ht="18" customHeight="1" x14ac:dyDescent="0.25">
      <c r="A63" s="75" t="s">
        <v>14</v>
      </c>
      <c r="B63" s="76">
        <f>[1]Expenditure!F40</f>
        <v>0</v>
      </c>
      <c r="C63" s="36"/>
      <c r="D63" s="77" t="s">
        <v>15</v>
      </c>
      <c r="E63" s="73">
        <f>[1]Expenditure!F338</f>
        <v>250</v>
      </c>
      <c r="F63" s="23"/>
      <c r="G63" s="23"/>
      <c r="H63" s="74" t="str">
        <f t="shared" si="4"/>
        <v/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34" ht="18" customHeight="1" x14ac:dyDescent="0.25">
      <c r="A64" s="70" t="s">
        <v>16</v>
      </c>
      <c r="B64" s="71">
        <f>[1]Expenditure!F75</f>
        <v>47860</v>
      </c>
      <c r="C64" s="36"/>
      <c r="D64" s="72" t="s">
        <v>17</v>
      </c>
      <c r="E64" s="44">
        <f>[1]Expenditure!F343</f>
        <v>0</v>
      </c>
      <c r="F64" s="23"/>
      <c r="G64" s="23"/>
      <c r="H64" s="74" t="str">
        <f t="shared" si="4"/>
        <v/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34" ht="18" customHeight="1" x14ac:dyDescent="0.25">
      <c r="A65" s="75" t="s">
        <v>18</v>
      </c>
      <c r="B65" s="76">
        <f>[1]Expenditure!F81</f>
        <v>11128</v>
      </c>
      <c r="C65" s="36"/>
      <c r="D65" s="72" t="str">
        <f>IF([1]Expenditure!A345="Add Cost Centre Description Here","Not in use",[1]Expenditure!A345)</f>
        <v>Not in use</v>
      </c>
      <c r="E65" s="73">
        <f>[1]Expenditure!F348</f>
        <v>0</v>
      </c>
      <c r="F65" s="23"/>
      <c r="G65" s="23"/>
      <c r="H65" s="74" t="str">
        <f t="shared" si="4"/>
        <v/>
      </c>
      <c r="I65" s="22">
        <f>IF(AND(E65&lt;&gt;0,D65="Not in use"),1,0)</f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  <c r="AB65" s="11"/>
      <c r="AC65" s="11"/>
      <c r="AD65" s="11"/>
      <c r="AE65" s="11"/>
      <c r="AF65" s="11"/>
      <c r="AG65" s="11"/>
      <c r="AH65" s="11"/>
    </row>
    <row r="66" spans="1:34" ht="18" customHeight="1" x14ac:dyDescent="0.25">
      <c r="A66" s="70" t="s">
        <v>19</v>
      </c>
      <c r="B66" s="71">
        <f>[1]Expenditure!F94</f>
        <v>14550</v>
      </c>
      <c r="C66" s="36"/>
      <c r="D66" s="72" t="str">
        <f>IF([1]Expenditure!A350="Add Cost Centre Description Here","Not in use",[1]Expenditure!A350)</f>
        <v>Not in use</v>
      </c>
      <c r="E66" s="78">
        <f>[1]Expenditure!F353</f>
        <v>0</v>
      </c>
      <c r="F66" s="23"/>
      <c r="G66" s="23"/>
      <c r="H66" s="74" t="str">
        <f t="shared" si="4"/>
        <v/>
      </c>
      <c r="I66" s="22">
        <f>IF(AND(E66&lt;&gt;0,D66="Not in use"),1,0)</f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  <c r="AB66" s="11"/>
      <c r="AC66" s="11"/>
      <c r="AD66" s="11"/>
      <c r="AE66" s="11"/>
      <c r="AF66" s="11"/>
      <c r="AG66" s="11"/>
      <c r="AH66" s="11"/>
    </row>
    <row r="67" spans="1:34" ht="18" customHeight="1" x14ac:dyDescent="0.25">
      <c r="A67" s="75" t="s">
        <v>20</v>
      </c>
      <c r="B67" s="76">
        <f>[1]Expenditure!F104</f>
        <v>12109</v>
      </c>
      <c r="C67" s="36"/>
      <c r="D67" s="72" t="str">
        <f>IF([1]Expenditure!A355="Add Cost Centre Description Here","Not in use",[1]Expenditure!A355)</f>
        <v>Not in use</v>
      </c>
      <c r="E67" s="73">
        <f>[1]Expenditure!F358</f>
        <v>0</v>
      </c>
      <c r="F67" s="23"/>
      <c r="G67" s="23"/>
      <c r="H67" s="74" t="str">
        <f t="shared" si="4"/>
        <v/>
      </c>
      <c r="I67" s="22">
        <f>IF(AND(E67&lt;&gt;0,D67="Not in use"),1,0)</f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/>
      <c r="AB67" s="11"/>
      <c r="AC67" s="11"/>
      <c r="AD67" s="11"/>
      <c r="AE67" s="11"/>
      <c r="AF67" s="11"/>
      <c r="AG67" s="11"/>
      <c r="AH67" s="11"/>
    </row>
    <row r="68" spans="1:34" ht="18" customHeight="1" x14ac:dyDescent="0.25">
      <c r="A68" s="70" t="s">
        <v>21</v>
      </c>
      <c r="B68" s="71">
        <f>[1]Expenditure!F110</f>
        <v>15981</v>
      </c>
      <c r="C68" s="36"/>
      <c r="D68" s="72" t="str">
        <f>IF([1]Expenditure!A360="Add Cost Centre Description Here","Not in use",[1]Expenditure!A360)</f>
        <v>Not in use</v>
      </c>
      <c r="E68" s="73">
        <f>[1]Expenditure!F363</f>
        <v>0</v>
      </c>
      <c r="F68" s="23"/>
      <c r="G68" s="23"/>
      <c r="H68" s="74" t="str">
        <f t="shared" si="4"/>
        <v/>
      </c>
      <c r="I68" s="22">
        <f>IF(AND(E68&lt;&gt;0,D68="Not in use"),1,0)</f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1"/>
      <c r="AB68" s="11"/>
      <c r="AC68" s="11"/>
      <c r="AD68" s="11"/>
      <c r="AE68" s="11"/>
      <c r="AF68" s="11"/>
      <c r="AG68" s="11"/>
      <c r="AH68" s="11"/>
    </row>
    <row r="69" spans="1:34" ht="18" customHeight="1" x14ac:dyDescent="0.25">
      <c r="A69" s="75" t="s">
        <v>22</v>
      </c>
      <c r="B69" s="76">
        <f>[1]Expenditure!F119</f>
        <v>0</v>
      </c>
      <c r="C69" s="36"/>
      <c r="D69" s="77" t="s">
        <v>23</v>
      </c>
      <c r="E69" s="73">
        <f>[1]Expenditure!F381</f>
        <v>794</v>
      </c>
      <c r="F69" s="23"/>
      <c r="G69" s="23"/>
      <c r="H69" s="74" t="str">
        <f t="shared" si="4"/>
        <v/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  <c r="AB69" s="11"/>
      <c r="AC69" s="11"/>
      <c r="AD69" s="11"/>
      <c r="AE69" s="11"/>
      <c r="AF69" s="11"/>
      <c r="AG69" s="11"/>
      <c r="AH69" s="11"/>
    </row>
    <row r="70" spans="1:34" ht="18" customHeight="1" x14ac:dyDescent="0.25">
      <c r="A70" s="75" t="s">
        <v>24</v>
      </c>
      <c r="B70" s="71">
        <f>[1]Expenditure!F124</f>
        <v>10000</v>
      </c>
      <c r="C70" s="36"/>
      <c r="D70" s="72" t="s">
        <v>25</v>
      </c>
      <c r="E70" s="73">
        <f>[1]Expenditure!F386</f>
        <v>1034</v>
      </c>
      <c r="F70" s="23"/>
      <c r="G70" s="23"/>
      <c r="H70" s="74" t="str">
        <f t="shared" si="4"/>
        <v/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/>
      <c r="AB70" s="11"/>
      <c r="AC70" s="11"/>
      <c r="AD70" s="11"/>
      <c r="AE70" s="11"/>
      <c r="AF70" s="11"/>
      <c r="AG70" s="11"/>
      <c r="AH70" s="11"/>
    </row>
    <row r="71" spans="1:34" ht="18" customHeight="1" x14ac:dyDescent="0.25">
      <c r="A71" s="70" t="s">
        <v>26</v>
      </c>
      <c r="B71" s="76">
        <f>[1]Expenditure!F138</f>
        <v>4620</v>
      </c>
      <c r="C71" s="36"/>
      <c r="D71" s="77" t="s">
        <v>27</v>
      </c>
      <c r="E71" s="78">
        <f>[1]Expenditure!F392</f>
        <v>2191</v>
      </c>
      <c r="F71" s="23"/>
      <c r="G71" s="23"/>
      <c r="H71" s="74" t="str">
        <f t="shared" si="4"/>
        <v/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1"/>
      <c r="AB71" s="11"/>
      <c r="AC71" s="11"/>
      <c r="AD71" s="11"/>
      <c r="AE71" s="11"/>
      <c r="AF71" s="11"/>
      <c r="AG71" s="11"/>
      <c r="AH71" s="11"/>
    </row>
    <row r="72" spans="1:34" ht="18" customHeight="1" x14ac:dyDescent="0.25">
      <c r="A72" s="75" t="str">
        <f>IF([1]Expenditure!A140="Staffing: Add Cost Centre Description Here","Staffing: not in use",[1]Expenditure!A140)</f>
        <v>PE Instructor</v>
      </c>
      <c r="B72" s="71">
        <f>[1]Expenditure!F143</f>
        <v>9406</v>
      </c>
      <c r="C72" s="36"/>
      <c r="D72" s="72" t="str">
        <f>IF([1]Expenditure!A394="Add Cost Centre Description Here","Not in use",[1]Expenditure!A394)</f>
        <v>Not in use</v>
      </c>
      <c r="E72" s="79">
        <f>[1]Expenditure!F397</f>
        <v>0</v>
      </c>
      <c r="F72" s="23"/>
      <c r="G72" s="23"/>
      <c r="H72" s="74" t="str">
        <f t="shared" si="4"/>
        <v/>
      </c>
      <c r="I72" s="22">
        <f t="shared" ref="I72:I77" si="5">IF(AND(A72="Staffing: not in use",B72&lt;&gt;0),1,0)+IF(AND(E72&lt;&gt;0,D72="Not in use"),1,0)</f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/>
      <c r="AB72" s="11"/>
      <c r="AC72" s="11"/>
      <c r="AD72" s="11"/>
      <c r="AE72" s="11"/>
      <c r="AF72" s="11"/>
      <c r="AG72" s="11"/>
      <c r="AH72" s="11"/>
    </row>
    <row r="73" spans="1:34" ht="18" customHeight="1" x14ac:dyDescent="0.25">
      <c r="A73" s="75" t="str">
        <f>IF([1]Expenditure!A145="Staffing: Add Cost Centre Description Here","Staffing: not in use",[1]Expenditure!A145)</f>
        <v>Breakfast Club Instructor</v>
      </c>
      <c r="B73" s="76">
        <f>[1]Expenditure!F148</f>
        <v>4649</v>
      </c>
      <c r="C73" s="36"/>
      <c r="D73" s="72" t="str">
        <f>IF([1]Expenditure!A399="Add Cost Centre Description Here","Not in use",[1]Expenditure!A399)</f>
        <v>Not in use</v>
      </c>
      <c r="E73" s="79">
        <f>[1]Expenditure!F402</f>
        <v>0</v>
      </c>
      <c r="F73" s="23"/>
      <c r="G73" s="23"/>
      <c r="H73" s="74" t="str">
        <f t="shared" si="4"/>
        <v/>
      </c>
      <c r="I73" s="22">
        <f t="shared" si="5"/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/>
      <c r="AB73" s="11"/>
      <c r="AC73" s="11"/>
      <c r="AD73" s="11"/>
      <c r="AE73" s="11"/>
      <c r="AF73" s="11"/>
      <c r="AG73" s="11"/>
      <c r="AH73" s="11"/>
    </row>
    <row r="74" spans="1:34" ht="18" customHeight="1" x14ac:dyDescent="0.25">
      <c r="A74" s="75" t="str">
        <f>IF([1]Expenditure!A150="Staffing: Add Cost Centre Description Here","Staffing: not in use",[1]Expenditure!A150)</f>
        <v>Staffing: not in use</v>
      </c>
      <c r="B74" s="71">
        <f>[1]Expenditure!F153</f>
        <v>0</v>
      </c>
      <c r="C74" s="36"/>
      <c r="D74" s="72" t="str">
        <f>IF([1]Expenditure!A404="Add Cost Centre Description Here","Not in use",[1]Expenditure!A404)</f>
        <v>Not in use</v>
      </c>
      <c r="E74" s="44">
        <f>[1]Expenditure!F407</f>
        <v>0</v>
      </c>
      <c r="F74" s="23"/>
      <c r="G74" s="23"/>
      <c r="H74" s="74" t="str">
        <f t="shared" si="4"/>
        <v/>
      </c>
      <c r="I74" s="22">
        <f t="shared" si="5"/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  <c r="AB74" s="11"/>
      <c r="AC74" s="11"/>
      <c r="AD74" s="11"/>
      <c r="AE74" s="11"/>
      <c r="AF74" s="11"/>
      <c r="AG74" s="11"/>
      <c r="AH74" s="11"/>
    </row>
    <row r="75" spans="1:34" ht="18" customHeight="1" x14ac:dyDescent="0.25">
      <c r="A75" s="75" t="str">
        <f>IF([1]Expenditure!A155="Staffing: Add Cost Centre Description Here","Staffing: not in use",[1]Expenditure!A155)</f>
        <v>Staffing: not in use</v>
      </c>
      <c r="B75" s="76">
        <f>[1]Expenditure!F158</f>
        <v>0</v>
      </c>
      <c r="C75" s="36"/>
      <c r="D75" s="77" t="str">
        <f>IF([1]Expenditure!A409="Add Cost Centre Description Here","Not in use",[1]Expenditure!A409)</f>
        <v>Not in use</v>
      </c>
      <c r="E75" s="73">
        <f>[1]Expenditure!F412</f>
        <v>0</v>
      </c>
      <c r="F75" s="23"/>
      <c r="G75" s="23"/>
      <c r="H75" s="74" t="str">
        <f t="shared" si="4"/>
        <v/>
      </c>
      <c r="I75" s="22">
        <f t="shared" si="5"/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  <c r="AB75" s="11"/>
      <c r="AC75" s="11"/>
      <c r="AD75" s="11"/>
      <c r="AE75" s="11"/>
      <c r="AF75" s="11"/>
      <c r="AG75" s="11"/>
      <c r="AH75" s="11"/>
    </row>
    <row r="76" spans="1:34" ht="18" customHeight="1" x14ac:dyDescent="0.25">
      <c r="A76" s="75" t="str">
        <f>IF([1]Expenditure!A160="Staffing: Add Cost Centre Description Here","Staffing: not in use",[1]Expenditure!A160)</f>
        <v>Staffing: not in use</v>
      </c>
      <c r="B76" s="76">
        <f>[1]Expenditure!F163</f>
        <v>0</v>
      </c>
      <c r="C76" s="36"/>
      <c r="D76" s="72" t="str">
        <f>IF([1]Expenditure!A414="Add Cost Centre Description Here","Not in use",[1]Expenditure!A414)</f>
        <v>Not in use</v>
      </c>
      <c r="E76" s="73">
        <f>[1]Expenditure!F417</f>
        <v>0</v>
      </c>
      <c r="F76" s="23"/>
      <c r="G76" s="23"/>
      <c r="H76" s="74" t="str">
        <f t="shared" si="4"/>
        <v/>
      </c>
      <c r="I76" s="22">
        <f t="shared" si="5"/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  <c r="AB76" s="11"/>
      <c r="AC76" s="11"/>
      <c r="AD76" s="11"/>
      <c r="AE76" s="11"/>
      <c r="AF76" s="11"/>
      <c r="AG76" s="11"/>
      <c r="AH76" s="11"/>
    </row>
    <row r="77" spans="1:34" ht="18" customHeight="1" x14ac:dyDescent="0.25">
      <c r="A77" s="75" t="str">
        <f>IF([1]Expenditure!A165="Staffing: Add Cost Centre Description Here","Staffing: not in use",[1]Expenditure!A165)</f>
        <v>Staffing: not in use</v>
      </c>
      <c r="B77" s="76">
        <f>[1]Expenditure!F168</f>
        <v>0</v>
      </c>
      <c r="C77" s="36"/>
      <c r="D77" s="72" t="str">
        <f>IF([1]Expenditure!A419="Add Cost Centre Description Here","Not in use",[1]Expenditure!A419)</f>
        <v>Not in use</v>
      </c>
      <c r="E77" s="73">
        <f>[1]Expenditure!F422</f>
        <v>0</v>
      </c>
      <c r="F77" s="23"/>
      <c r="G77" s="23"/>
      <c r="H77" s="74" t="str">
        <f t="shared" si="4"/>
        <v/>
      </c>
      <c r="I77" s="22">
        <f t="shared" si="5"/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  <c r="AB77" s="11"/>
      <c r="AC77" s="11"/>
      <c r="AD77" s="11"/>
      <c r="AE77" s="11"/>
      <c r="AF77" s="11"/>
      <c r="AG77" s="11"/>
      <c r="AH77" s="11"/>
    </row>
    <row r="78" spans="1:34" ht="18" customHeight="1" x14ac:dyDescent="0.25">
      <c r="A78" s="75" t="str">
        <f>IF([1]Expenditure!A170="Staffing: Add Cost Centre Description Here","Staffing: not in use",[1]Expenditure!A170)</f>
        <v>Staffing: not in use</v>
      </c>
      <c r="B78" s="76">
        <f>[1]Expenditure!F173</f>
        <v>0</v>
      </c>
      <c r="C78" s="36"/>
      <c r="D78" s="77" t="s">
        <v>28</v>
      </c>
      <c r="E78" s="73">
        <f>[1]Expenditure!F432</f>
        <v>24254</v>
      </c>
      <c r="F78" s="23"/>
      <c r="G78" s="23"/>
      <c r="H78" s="74" t="str">
        <f t="shared" si="4"/>
        <v/>
      </c>
      <c r="I78" s="22">
        <f>IF(AND(A78="Staffing: not in use",B78&lt;&gt;0),1,0)</f>
        <v>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  <c r="AB78" s="11"/>
      <c r="AC78" s="11"/>
      <c r="AD78" s="11"/>
      <c r="AE78" s="11"/>
      <c r="AF78" s="11"/>
      <c r="AG78" s="11"/>
      <c r="AH78" s="11"/>
    </row>
    <row r="79" spans="1:34" ht="18" customHeight="1" x14ac:dyDescent="0.25">
      <c r="A79" s="75" t="str">
        <f>IF([1]Expenditure!A175="Staffing: Add Cost Centre Description Here","Staffing: not in use",[1]Expenditure!A175)</f>
        <v>Staffing: not in use</v>
      </c>
      <c r="B79" s="76">
        <f>[1]Expenditure!F178</f>
        <v>0</v>
      </c>
      <c r="C79" s="36"/>
      <c r="D79" s="72" t="s">
        <v>29</v>
      </c>
      <c r="E79" s="73">
        <f>[1]Expenditure!F436</f>
        <v>2742</v>
      </c>
      <c r="F79" s="16"/>
      <c r="G79" s="23"/>
      <c r="H79" s="74" t="str">
        <f t="shared" si="4"/>
        <v/>
      </c>
      <c r="I79" s="22">
        <f>IF(AND(A79="Staffing: not in use",B79&lt;&gt;0),1,0)</f>
        <v>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1"/>
      <c r="AB79" s="11"/>
      <c r="AC79" s="11"/>
      <c r="AD79" s="11"/>
      <c r="AE79" s="11"/>
      <c r="AF79" s="11"/>
      <c r="AG79" s="11"/>
      <c r="AH79" s="11"/>
    </row>
    <row r="80" spans="1:34" ht="18" customHeight="1" x14ac:dyDescent="0.25">
      <c r="A80" s="75" t="s">
        <v>30</v>
      </c>
      <c r="B80" s="76">
        <f>[1]Expenditure!F184</f>
        <v>0</v>
      </c>
      <c r="C80" s="36"/>
      <c r="D80" s="77" t="s">
        <v>31</v>
      </c>
      <c r="E80" s="73">
        <f>[1]Expenditure!F438</f>
        <v>160</v>
      </c>
      <c r="F80" s="16"/>
      <c r="G80" s="23"/>
      <c r="H80" s="74" t="str">
        <f t="shared" si="4"/>
        <v/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/>
      <c r="AB80" s="11"/>
      <c r="AC80" s="11"/>
      <c r="AD80" s="11"/>
      <c r="AE80" s="11"/>
      <c r="AF80" s="11"/>
      <c r="AG80" s="11"/>
      <c r="AH80" s="11"/>
    </row>
    <row r="81" spans="1:34" ht="18" customHeight="1" x14ac:dyDescent="0.25">
      <c r="A81" s="75" t="s">
        <v>32</v>
      </c>
      <c r="B81" s="76">
        <f>[1]Expenditure!F197</f>
        <v>7256</v>
      </c>
      <c r="C81" s="36"/>
      <c r="D81" s="72" t="s">
        <v>33</v>
      </c>
      <c r="E81" s="73">
        <f>[1]Expenditure!F445</f>
        <v>0</v>
      </c>
      <c r="F81" s="23"/>
      <c r="G81" s="23"/>
      <c r="H81" s="74" t="str">
        <f t="shared" si="4"/>
        <v/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/>
      <c r="AB81" s="11"/>
      <c r="AC81" s="11"/>
      <c r="AD81" s="11"/>
      <c r="AE81" s="11"/>
      <c r="AF81" s="11"/>
      <c r="AG81" s="11"/>
      <c r="AH81" s="11"/>
    </row>
    <row r="82" spans="1:34" ht="18" customHeight="1" x14ac:dyDescent="0.25">
      <c r="A82" s="75" t="str">
        <f>IF([1]Expenditure!A199="Add Cost Centre Description Here","Not in use",[1]Expenditure!A199)</f>
        <v>Not in use</v>
      </c>
      <c r="B82" s="76">
        <f>[1]Expenditure!F202</f>
        <v>0</v>
      </c>
      <c r="C82" s="36"/>
      <c r="D82" s="77" t="s">
        <v>34</v>
      </c>
      <c r="E82" s="73">
        <f>[1]Expenditure!F448</f>
        <v>0</v>
      </c>
      <c r="F82" s="23"/>
      <c r="G82" s="23"/>
      <c r="H82" s="74" t="str">
        <f t="shared" si="4"/>
        <v/>
      </c>
      <c r="I82" s="22">
        <f>IF(AND(B82&lt;&gt;0,A82="Not in use"),1,0)+IF(AND(E82&lt;&gt;0,D82="Not in use"),1,0)</f>
        <v>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1"/>
      <c r="AB82" s="11"/>
      <c r="AC82" s="11"/>
      <c r="AD82" s="11"/>
      <c r="AE82" s="11"/>
      <c r="AF82" s="11"/>
      <c r="AG82" s="11"/>
      <c r="AH82" s="11"/>
    </row>
    <row r="83" spans="1:34" ht="18" customHeight="1" x14ac:dyDescent="0.25">
      <c r="A83" s="75" t="str">
        <f>IF([1]Expenditure!A204="Add Cost Centre Description Here","Not in use",[1]Expenditure!A204)</f>
        <v>Not in use</v>
      </c>
      <c r="B83" s="76">
        <f>[1]Expenditure!F207</f>
        <v>0</v>
      </c>
      <c r="C83" s="36"/>
      <c r="D83" s="72" t="s">
        <v>35</v>
      </c>
      <c r="E83" s="78">
        <f>[1]Expenditure!F459</f>
        <v>11452</v>
      </c>
      <c r="F83" s="23"/>
      <c r="G83" s="23"/>
      <c r="H83" s="74" t="str">
        <f t="shared" si="4"/>
        <v/>
      </c>
      <c r="I83" s="22">
        <f>IF(AND(B83&lt;&gt;0,A83="Not in use"),1,0)+IF(AND(E83&lt;&gt;0,D83="Not in use"),1,0)</f>
        <v>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/>
      <c r="AB83" s="11"/>
      <c r="AC83" s="11"/>
      <c r="AD83" s="11"/>
      <c r="AE83" s="11"/>
      <c r="AF83" s="11"/>
      <c r="AG83" s="11"/>
      <c r="AH83" s="11"/>
    </row>
    <row r="84" spans="1:34" ht="18" customHeight="1" x14ac:dyDescent="0.25">
      <c r="A84" s="75" t="str">
        <f>IF([1]Expenditure!A209="Add Cost Centre Description Here","Not in use",[1]Expenditure!A209)</f>
        <v>Not in use</v>
      </c>
      <c r="B84" s="76">
        <f>[1]Expenditure!F212</f>
        <v>0</v>
      </c>
      <c r="C84" s="36"/>
      <c r="D84" s="72" t="str">
        <f>IF([1]Expenditure!A461="Add Cost Centre Description Here","Not in use",[1]Expenditure!A461)</f>
        <v>De-delegated Funds (excl. ESG)</v>
      </c>
      <c r="E84" s="73">
        <f>[1]Expenditure!F464</f>
        <v>2164</v>
      </c>
      <c r="F84" s="23"/>
      <c r="G84" s="23"/>
      <c r="H84" s="74" t="str">
        <f t="shared" si="4"/>
        <v/>
      </c>
      <c r="I84" s="22">
        <f>IF(AND(B84&lt;&gt;0,A84="Not in use"),1,0)+IF(AND(E84&lt;&gt;0,D84="Not in use"),1,0)</f>
        <v>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  <c r="AB84" s="11"/>
      <c r="AC84" s="11"/>
      <c r="AD84" s="11"/>
      <c r="AE84" s="11"/>
      <c r="AF84" s="11"/>
      <c r="AG84" s="11"/>
      <c r="AH84" s="11"/>
    </row>
    <row r="85" spans="1:34" ht="18" customHeight="1" x14ac:dyDescent="0.25">
      <c r="A85" s="75" t="str">
        <f>IF([1]Expenditure!A214="Add Cost Centre Description Here","Not in use",[1]Expenditure!A214)</f>
        <v>Not in use</v>
      </c>
      <c r="B85" s="76">
        <f>[1]Expenditure!F217</f>
        <v>0</v>
      </c>
      <c r="C85" s="36"/>
      <c r="D85" s="72" t="str">
        <f>IF([1]Expenditure!A466="Add Cost Centre Description Here","Not in use",[1]Expenditure!A466)</f>
        <v>Pupil Premium</v>
      </c>
      <c r="E85" s="73">
        <f>[1]Expenditure!F469</f>
        <v>10560</v>
      </c>
      <c r="F85" s="23"/>
      <c r="G85" s="23"/>
      <c r="H85" s="74" t="str">
        <f t="shared" si="4"/>
        <v/>
      </c>
      <c r="I85" s="22">
        <f t="shared" ref="I85:I102" si="6">IF(AND(B85&lt;&gt;0,A85="Not in use"),1,0)+IF(AND(E85&lt;&gt;0,D85="Not in use"),1,0)</f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  <c r="AB85" s="11"/>
      <c r="AC85" s="11"/>
      <c r="AD85" s="11"/>
      <c r="AE85" s="11"/>
      <c r="AF85" s="11"/>
      <c r="AG85" s="11"/>
      <c r="AH85" s="11"/>
    </row>
    <row r="86" spans="1:34" ht="18" customHeight="1" x14ac:dyDescent="0.25">
      <c r="A86" s="70" t="str">
        <f>IF([1]Expenditure!A219="Add Cost Centre Description Here","Not in use",[1]Expenditure!A219)</f>
        <v>Not in use</v>
      </c>
      <c r="B86" s="71">
        <f>[1]Expenditure!F222</f>
        <v>0</v>
      </c>
      <c r="C86" s="36"/>
      <c r="D86" s="72" t="str">
        <f>IF([1]Expenditure!A471="Add Cost Centre Description Here","Not in use",[1]Expenditure!A471)</f>
        <v>Pupil Premium C/F 18/19</v>
      </c>
      <c r="E86" s="73">
        <f>[1]Expenditure!F474</f>
        <v>4961</v>
      </c>
      <c r="F86" s="23"/>
      <c r="G86" s="23"/>
      <c r="H86" s="74" t="str">
        <f t="shared" si="4"/>
        <v/>
      </c>
      <c r="I86" s="22">
        <f t="shared" si="6"/>
        <v>0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  <c r="AB86" s="11"/>
      <c r="AC86" s="11"/>
      <c r="AD86" s="11"/>
      <c r="AE86" s="11"/>
      <c r="AF86" s="11"/>
      <c r="AG86" s="11"/>
      <c r="AH86" s="11"/>
    </row>
    <row r="87" spans="1:34" ht="18" customHeight="1" x14ac:dyDescent="0.25">
      <c r="A87" s="75" t="s">
        <v>36</v>
      </c>
      <c r="B87" s="76">
        <f>[1]Expenditure!F228</f>
        <v>0</v>
      </c>
      <c r="C87" s="36"/>
      <c r="D87" s="72" t="str">
        <f>IF([1]Expenditure!A476="Add Cost Centre Description Here","Not in use",[1]Expenditure!A476)</f>
        <v>Sports Premium</v>
      </c>
      <c r="E87" s="73">
        <f>[1]Expenditure!F479</f>
        <v>16709</v>
      </c>
      <c r="F87" s="23"/>
      <c r="G87" s="23"/>
      <c r="H87" s="74" t="str">
        <f t="shared" si="4"/>
        <v/>
      </c>
      <c r="I87" s="22">
        <f t="shared" si="6"/>
        <v>0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/>
      <c r="AB87" s="11"/>
      <c r="AC87" s="11"/>
      <c r="AD87" s="11"/>
      <c r="AE87" s="11"/>
      <c r="AF87" s="11"/>
      <c r="AG87" s="11"/>
      <c r="AH87" s="11"/>
    </row>
    <row r="88" spans="1:34" ht="18" customHeight="1" x14ac:dyDescent="0.25">
      <c r="A88" s="70" t="s">
        <v>37</v>
      </c>
      <c r="B88" s="71">
        <f>[1]Expenditure!F235</f>
        <v>3000</v>
      </c>
      <c r="C88" s="36"/>
      <c r="D88" s="72" t="str">
        <f>IF([1]Expenditure!A481="Add Cost Centre Description Here","Not in use",[1]Expenditure!A481)</f>
        <v>Sports Premium C/F 18/19</v>
      </c>
      <c r="E88" s="73">
        <f>[1]Expenditure!F484</f>
        <v>13451</v>
      </c>
      <c r="F88" s="23"/>
      <c r="G88" s="23"/>
      <c r="H88" s="74" t="str">
        <f t="shared" si="4"/>
        <v/>
      </c>
      <c r="I88" s="22">
        <f t="shared" si="6"/>
        <v>0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1"/>
      <c r="AB88" s="11"/>
      <c r="AC88" s="11"/>
      <c r="AD88" s="11"/>
      <c r="AE88" s="11"/>
      <c r="AF88" s="11"/>
      <c r="AG88" s="11"/>
      <c r="AH88" s="11"/>
    </row>
    <row r="89" spans="1:34" ht="18" customHeight="1" x14ac:dyDescent="0.25">
      <c r="A89" s="75" t="s">
        <v>38</v>
      </c>
      <c r="B89" s="76">
        <f>[1]Expenditure!F247</f>
        <v>2297</v>
      </c>
      <c r="C89" s="36"/>
      <c r="D89" s="72" t="str">
        <f>IF([1]Expenditure!A486="Add Cost Centre Description Here","Not in use",[1]Expenditure!A486)</f>
        <v>PTA Expenditure</v>
      </c>
      <c r="E89" s="73">
        <f>[1]Expenditure!F489</f>
        <v>4000</v>
      </c>
      <c r="F89" s="23"/>
      <c r="G89" s="23"/>
      <c r="H89" s="74" t="str">
        <f t="shared" si="4"/>
        <v/>
      </c>
      <c r="I89" s="22">
        <f t="shared" si="6"/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1"/>
      <c r="AB89" s="11"/>
      <c r="AC89" s="11"/>
      <c r="AD89" s="11"/>
      <c r="AE89" s="11"/>
      <c r="AF89" s="11"/>
      <c r="AG89" s="11"/>
      <c r="AH89" s="11"/>
    </row>
    <row r="90" spans="1:34" ht="18" customHeight="1" x14ac:dyDescent="0.25">
      <c r="A90" s="70" t="s">
        <v>39</v>
      </c>
      <c r="B90" s="71">
        <f>[1]Expenditure!F252</f>
        <v>8345</v>
      </c>
      <c r="C90" s="36"/>
      <c r="D90" s="72" t="str">
        <f>IF([1]Expenditure!A491="Add Cost Centre Description Here","Not in use",[1]Expenditure!A491)</f>
        <v>Not in use</v>
      </c>
      <c r="E90" s="73">
        <f>[1]Expenditure!F494</f>
        <v>0</v>
      </c>
      <c r="F90" s="23"/>
      <c r="G90" s="23"/>
      <c r="H90" s="74" t="str">
        <f t="shared" si="4"/>
        <v/>
      </c>
      <c r="I90" s="22">
        <f t="shared" si="6"/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1"/>
      <c r="AB90" s="11"/>
      <c r="AC90" s="11"/>
      <c r="AD90" s="11"/>
      <c r="AE90" s="11"/>
      <c r="AF90" s="11"/>
      <c r="AG90" s="11"/>
      <c r="AH90" s="11"/>
    </row>
    <row r="91" spans="1:34" ht="18" customHeight="1" x14ac:dyDescent="0.25">
      <c r="A91" s="75" t="s">
        <v>40</v>
      </c>
      <c r="B91" s="76">
        <f>[1]Expenditure!F256</f>
        <v>770</v>
      </c>
      <c r="C91" s="36"/>
      <c r="D91" s="72" t="str">
        <f>IF([1]Expenditure!A496="Add Cost Centre Description Here","Not in use",[1]Expenditure!A496)</f>
        <v>Not in use</v>
      </c>
      <c r="E91" s="73">
        <f>[1]Expenditure!F499</f>
        <v>0</v>
      </c>
      <c r="F91" s="23"/>
      <c r="G91" s="23"/>
      <c r="H91" s="74" t="str">
        <f t="shared" si="4"/>
        <v/>
      </c>
      <c r="I91" s="22">
        <f t="shared" si="6"/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1"/>
      <c r="AB91" s="11"/>
      <c r="AC91" s="11"/>
      <c r="AD91" s="11"/>
      <c r="AE91" s="11"/>
      <c r="AF91" s="11"/>
      <c r="AG91" s="11"/>
      <c r="AH91" s="11"/>
    </row>
    <row r="92" spans="1:34" ht="18" customHeight="1" x14ac:dyDescent="0.25">
      <c r="A92" s="70" t="s">
        <v>41</v>
      </c>
      <c r="B92" s="71">
        <f>[1]Expenditure!F259</f>
        <v>0</v>
      </c>
      <c r="C92" s="36"/>
      <c r="D92" s="72" t="str">
        <f>IF([1]Expenditure!A501="Add Cost Centre Description Here","Not in use",[1]Expenditure!A501)</f>
        <v>Not in use</v>
      </c>
      <c r="E92" s="73">
        <f>[1]Expenditure!F504</f>
        <v>0</v>
      </c>
      <c r="F92" s="23"/>
      <c r="G92" s="23"/>
      <c r="H92" s="74" t="str">
        <f t="shared" si="4"/>
        <v/>
      </c>
      <c r="I92" s="22">
        <f t="shared" si="6"/>
        <v>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/>
      <c r="AB92" s="11"/>
      <c r="AC92" s="11"/>
      <c r="AD92" s="11"/>
      <c r="AE92" s="11"/>
      <c r="AF92" s="11"/>
      <c r="AG92" s="11"/>
      <c r="AH92" s="11"/>
    </row>
    <row r="93" spans="1:34" ht="18" customHeight="1" x14ac:dyDescent="0.25">
      <c r="A93" s="75" t="s">
        <v>42</v>
      </c>
      <c r="B93" s="76">
        <f>[1]Expenditure!F262</f>
        <v>9195</v>
      </c>
      <c r="C93" s="36"/>
      <c r="D93" s="72" t="str">
        <f>IF([1]Expenditure!A506="Add Cost Centre Description Here","Not in use",[1]Expenditure!A506)</f>
        <v>Not in use</v>
      </c>
      <c r="E93" s="73">
        <f>[1]Expenditure!F509</f>
        <v>0</v>
      </c>
      <c r="F93" s="23"/>
      <c r="G93" s="23"/>
      <c r="H93" s="74" t="str">
        <f t="shared" si="4"/>
        <v/>
      </c>
      <c r="I93" s="22">
        <f t="shared" si="6"/>
        <v>0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1"/>
      <c r="AB93" s="11"/>
      <c r="AC93" s="11"/>
      <c r="AD93" s="11"/>
      <c r="AE93" s="11"/>
      <c r="AF93" s="11"/>
      <c r="AG93" s="11"/>
      <c r="AH93" s="11"/>
    </row>
    <row r="94" spans="1:34" ht="18" customHeight="1" x14ac:dyDescent="0.25">
      <c r="A94" s="70" t="str">
        <f>IF([1]Expenditure!A264="Add Cost Centre Description Here","Not in use",[1]Expenditure!A264)</f>
        <v>Not in use</v>
      </c>
      <c r="B94" s="71">
        <f>[1]Expenditure!F267</f>
        <v>0</v>
      </c>
      <c r="C94" s="36"/>
      <c r="D94" s="72" t="str">
        <f>IF([1]Expenditure!A511="Add Cost Centre Description Here","Not in use",[1]Expenditure!A511)</f>
        <v>Not in use</v>
      </c>
      <c r="E94" s="73">
        <f>[1]Expenditure!F514</f>
        <v>0</v>
      </c>
      <c r="F94" s="23"/>
      <c r="G94" s="23"/>
      <c r="H94" s="74" t="str">
        <f t="shared" si="4"/>
        <v/>
      </c>
      <c r="I94" s="22">
        <f t="shared" si="6"/>
        <v>0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/>
      <c r="AB94" s="11"/>
      <c r="AC94" s="11"/>
      <c r="AD94" s="11"/>
      <c r="AE94" s="11"/>
      <c r="AF94" s="11"/>
      <c r="AG94" s="11"/>
      <c r="AH94" s="11"/>
    </row>
    <row r="95" spans="1:34" ht="18" customHeight="1" x14ac:dyDescent="0.25">
      <c r="A95" s="75" t="str">
        <f>IF([1]Expenditure!A269="Add Cost Centre Description Here","Not in use",[1]Expenditure!A269)</f>
        <v>Not in use</v>
      </c>
      <c r="B95" s="76">
        <f>[1]Expenditure!F272</f>
        <v>0</v>
      </c>
      <c r="C95" s="36"/>
      <c r="D95" s="72" t="str">
        <f>IF([1]Expenditure!A516="Add Cost Centre Description Here","Not in use",[1]Expenditure!A516)</f>
        <v>Not in use</v>
      </c>
      <c r="E95" s="73">
        <f>[1]Expenditure!F519</f>
        <v>0</v>
      </c>
      <c r="F95" s="23"/>
      <c r="G95" s="23"/>
      <c r="H95" s="74" t="str">
        <f t="shared" si="4"/>
        <v/>
      </c>
      <c r="I95" s="22">
        <f t="shared" si="6"/>
        <v>0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/>
      <c r="AB95" s="11"/>
      <c r="AC95" s="11"/>
      <c r="AD95" s="11"/>
      <c r="AE95" s="11"/>
      <c r="AF95" s="11"/>
      <c r="AG95" s="11"/>
      <c r="AH95" s="11"/>
    </row>
    <row r="96" spans="1:34" ht="18" customHeight="1" x14ac:dyDescent="0.25">
      <c r="A96" s="75" t="str">
        <f>IF([1]Expenditure!A274="Add Cost Centre Description Here","Not in use",[1]Expenditure!A274)</f>
        <v>Not in use</v>
      </c>
      <c r="B96" s="76">
        <f>[1]Expenditure!F277</f>
        <v>0</v>
      </c>
      <c r="C96" s="36"/>
      <c r="D96" s="72" t="str">
        <f>IF([1]Expenditure!A521="Add Cost Centre Description Here","Not in use",[1]Expenditure!A521)</f>
        <v>Not in use</v>
      </c>
      <c r="E96" s="73">
        <f>[1]Expenditure!F524</f>
        <v>0</v>
      </c>
      <c r="F96" s="23"/>
      <c r="G96" s="23"/>
      <c r="H96" s="74" t="str">
        <f t="shared" si="4"/>
        <v/>
      </c>
      <c r="I96" s="22">
        <f t="shared" si="6"/>
        <v>0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1"/>
      <c r="AB96" s="11"/>
      <c r="AC96" s="11"/>
      <c r="AD96" s="11"/>
      <c r="AE96" s="11"/>
      <c r="AF96" s="11"/>
      <c r="AG96" s="11"/>
      <c r="AH96" s="11"/>
    </row>
    <row r="97" spans="1:34" ht="18" customHeight="1" x14ac:dyDescent="0.25">
      <c r="A97" s="75" t="str">
        <f>IF([1]Expenditure!A279="Add Cost Centre Description Here","Not in use",[1]Expenditure!A279)</f>
        <v>Not in use</v>
      </c>
      <c r="B97" s="76">
        <f>[1]Expenditure!F282</f>
        <v>0</v>
      </c>
      <c r="C97" s="36"/>
      <c r="D97" s="72" t="str">
        <f>IF([1]Expenditure!A526="Add Cost Centre Description Here","Not in use",[1]Expenditure!A526)</f>
        <v>Not in use</v>
      </c>
      <c r="E97" s="73">
        <f>[1]Expenditure!F529</f>
        <v>0</v>
      </c>
      <c r="F97" s="23"/>
      <c r="G97" s="23"/>
      <c r="H97" s="74" t="str">
        <f t="shared" si="4"/>
        <v/>
      </c>
      <c r="I97" s="22">
        <f t="shared" si="6"/>
        <v>0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1"/>
      <c r="AB97" s="11"/>
      <c r="AC97" s="11"/>
      <c r="AD97" s="11"/>
      <c r="AE97" s="11"/>
      <c r="AF97" s="11"/>
      <c r="AG97" s="11"/>
      <c r="AH97" s="11"/>
    </row>
    <row r="98" spans="1:34" ht="18" customHeight="1" x14ac:dyDescent="0.25">
      <c r="A98" s="75" t="str">
        <f>IF([1]Expenditure!A284="Add Cost Centre Description Here","Not in use",[1]Expenditure!A284)</f>
        <v>Not in use</v>
      </c>
      <c r="B98" s="76">
        <f>[1]Expenditure!F287</f>
        <v>0</v>
      </c>
      <c r="C98" s="36"/>
      <c r="D98" s="72" t="str">
        <f>IF([1]Expenditure!A531="Add Cost Centre Description Here","Not in use",[1]Expenditure!A531)</f>
        <v>Not in use</v>
      </c>
      <c r="E98" s="73">
        <f>[1]Expenditure!F534</f>
        <v>0</v>
      </c>
      <c r="F98" s="23"/>
      <c r="G98" s="23"/>
      <c r="H98" s="74" t="str">
        <f t="shared" si="4"/>
        <v/>
      </c>
      <c r="I98" s="22">
        <f t="shared" si="6"/>
        <v>0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/>
      <c r="AB98" s="11"/>
      <c r="AC98" s="11"/>
      <c r="AD98" s="11"/>
      <c r="AE98" s="11"/>
      <c r="AF98" s="11"/>
      <c r="AG98" s="11"/>
      <c r="AH98" s="11"/>
    </row>
    <row r="99" spans="1:34" ht="18" customHeight="1" x14ac:dyDescent="0.25">
      <c r="A99" s="75" t="str">
        <f>IF([1]Expenditure!A289="Add Cost Centre Description Here","Not in use",[1]Expenditure!A289)</f>
        <v>Not in use</v>
      </c>
      <c r="B99" s="76">
        <f>[1]Expenditure!F292</f>
        <v>0</v>
      </c>
      <c r="C99" s="36"/>
      <c r="D99" s="72" t="str">
        <f>IF([1]Expenditure!A536="Add Cost Centre Description Here","Not in use",[1]Expenditure!A536)</f>
        <v>Not in use</v>
      </c>
      <c r="E99" s="73">
        <f>[1]Expenditure!F539</f>
        <v>0</v>
      </c>
      <c r="F99" s="23"/>
      <c r="G99" s="23"/>
      <c r="H99" s="74" t="str">
        <f t="shared" si="4"/>
        <v/>
      </c>
      <c r="I99" s="22">
        <f t="shared" si="6"/>
        <v>0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1"/>
      <c r="AB99" s="11"/>
      <c r="AC99" s="11"/>
      <c r="AD99" s="11"/>
      <c r="AE99" s="11"/>
      <c r="AF99" s="11"/>
      <c r="AG99" s="11"/>
      <c r="AH99" s="11"/>
    </row>
    <row r="100" spans="1:34" ht="18" customHeight="1" x14ac:dyDescent="0.25">
      <c r="A100" s="70" t="s">
        <v>43</v>
      </c>
      <c r="B100" s="76">
        <f>[1]Expenditure!F303</f>
        <v>6000</v>
      </c>
      <c r="C100" s="36"/>
      <c r="D100" s="72" t="str">
        <f>IF([1]Expenditure!A541="Add Cost Centre Description Here","Not in use",[1]Expenditure!A541)</f>
        <v>Not in use</v>
      </c>
      <c r="E100" s="73">
        <f>[1]Expenditure!F544</f>
        <v>0</v>
      </c>
      <c r="F100" s="23"/>
      <c r="G100" s="23"/>
      <c r="H100" s="74" t="str">
        <f t="shared" si="4"/>
        <v/>
      </c>
      <c r="I100" s="22">
        <f t="shared" si="6"/>
        <v>0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1"/>
      <c r="AB100" s="11"/>
      <c r="AC100" s="11"/>
      <c r="AD100" s="11"/>
      <c r="AE100" s="11"/>
      <c r="AF100" s="11"/>
      <c r="AG100" s="11"/>
      <c r="AH100" s="11"/>
    </row>
    <row r="101" spans="1:34" ht="18" customHeight="1" x14ac:dyDescent="0.25">
      <c r="A101" s="75" t="str">
        <f>IF([1]Expenditure!A305="Add Cost Centre Description Here","Not in use",[1]Expenditure!A305)</f>
        <v>Fees Expenditure - Pupils</v>
      </c>
      <c r="B101" s="76">
        <f>[1]Expenditure!F308</f>
        <v>0</v>
      </c>
      <c r="C101" s="36"/>
      <c r="D101" s="72" t="str">
        <f>IF([1]Expenditure!A546="Add Cost Centre Description Here","Not in use",[1]Expenditure!A546)</f>
        <v>Not in use</v>
      </c>
      <c r="E101" s="73">
        <f>[1]Expenditure!F549</f>
        <v>0</v>
      </c>
      <c r="F101" s="23"/>
      <c r="G101" s="23"/>
      <c r="H101" s="74" t="str">
        <f t="shared" si="4"/>
        <v/>
      </c>
      <c r="I101" s="22">
        <f t="shared" si="6"/>
        <v>0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1"/>
      <c r="AB101" s="11"/>
      <c r="AC101" s="11"/>
      <c r="AD101" s="11"/>
      <c r="AE101" s="11"/>
      <c r="AF101" s="11"/>
      <c r="AG101" s="11"/>
      <c r="AH101" s="11"/>
    </row>
    <row r="102" spans="1:34" ht="18" customHeight="1" x14ac:dyDescent="0.25">
      <c r="A102" s="75" t="str">
        <f>IF([1]Expenditure!A310="Add Cost Centre Description Here","Not in use",[1]Expenditure!A310)</f>
        <v>School Clubs</v>
      </c>
      <c r="B102" s="76">
        <f>[1]Expenditure!F313</f>
        <v>500</v>
      </c>
      <c r="C102" s="36"/>
      <c r="D102" s="72" t="str">
        <f>IF([1]Expenditure!A551="Add Cost Centre Description Here","Not in use",[1]Expenditure!A551)</f>
        <v>Not in use</v>
      </c>
      <c r="E102" s="73">
        <f>[1]Expenditure!F554</f>
        <v>0</v>
      </c>
      <c r="F102" s="23"/>
      <c r="G102" s="23"/>
      <c r="H102" s="74" t="str">
        <f t="shared" si="4"/>
        <v/>
      </c>
      <c r="I102" s="22">
        <f t="shared" si="6"/>
        <v>0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1"/>
      <c r="AB102" s="11"/>
      <c r="AC102" s="11"/>
      <c r="AD102" s="11"/>
      <c r="AE102" s="11"/>
      <c r="AF102" s="11"/>
      <c r="AG102" s="11"/>
      <c r="AH102" s="11"/>
    </row>
    <row r="103" spans="1:34" ht="18" customHeight="1" x14ac:dyDescent="0.25">
      <c r="A103" s="75" t="str">
        <f>IF([1]Expenditure!A315="Add Cost Centre Description Here","Not in use",[1]Expenditure!A315)</f>
        <v>Swimming Expenditure</v>
      </c>
      <c r="B103" s="76">
        <f>[1]Expenditure!F318</f>
        <v>4000</v>
      </c>
      <c r="C103" s="36"/>
      <c r="D103" s="72" t="str">
        <f>IF([1]Expenditure!A556="Add Cost Centre Description Here","Not in use",[1]Expenditure!A556)</f>
        <v>Not in use</v>
      </c>
      <c r="E103" s="73">
        <f>[1]Expenditure!F559</f>
        <v>0</v>
      </c>
      <c r="F103" s="23"/>
      <c r="G103" s="23"/>
      <c r="H103" s="74" t="str">
        <f t="shared" si="4"/>
        <v/>
      </c>
      <c r="I103" s="22">
        <f>IF(AND(B103&lt;&gt;0,A103="Not in use"),1,0)+IF(AND(E103&lt;&gt;0,D103="Not in use"),1,0)</f>
        <v>0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1"/>
      <c r="AB103" s="11"/>
      <c r="AC103" s="11"/>
      <c r="AD103" s="11"/>
      <c r="AE103" s="11"/>
      <c r="AF103" s="11"/>
      <c r="AG103" s="11"/>
      <c r="AH103" s="11"/>
    </row>
    <row r="104" spans="1:34" ht="18" customHeight="1" x14ac:dyDescent="0.25">
      <c r="A104" s="24" t="s">
        <v>44</v>
      </c>
      <c r="B104" s="25"/>
      <c r="C104" s="25"/>
      <c r="D104" s="36"/>
      <c r="E104" s="80">
        <f>SUM(B60:B103)+SUM(E60:E103)</f>
        <v>557086</v>
      </c>
      <c r="F104" s="23"/>
      <c r="G104" s="23"/>
      <c r="H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/>
      <c r="AB104" s="11"/>
      <c r="AC104" s="11"/>
      <c r="AD104" s="11"/>
      <c r="AE104" s="11"/>
      <c r="AF104" s="11"/>
      <c r="AG104" s="11"/>
      <c r="AH104" s="11"/>
    </row>
    <row r="105" spans="1:34" ht="3" customHeight="1" thickBot="1" x14ac:dyDescent="0.3">
      <c r="A105" s="81"/>
      <c r="B105" s="82"/>
      <c r="C105" s="82"/>
      <c r="D105" s="83"/>
      <c r="E105" s="84"/>
      <c r="F105" s="23"/>
      <c r="G105" s="23"/>
      <c r="H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1"/>
      <c r="AB105" s="11"/>
      <c r="AC105" s="11"/>
      <c r="AD105" s="11"/>
      <c r="AE105" s="11"/>
      <c r="AF105" s="11"/>
      <c r="AG105" s="11"/>
      <c r="AH105" s="11"/>
    </row>
    <row r="106" spans="1:34" ht="6" customHeight="1" thickBot="1" x14ac:dyDescent="0.3">
      <c r="A106" s="64"/>
      <c r="B106" s="64"/>
      <c r="C106" s="64"/>
      <c r="D106" s="64"/>
      <c r="E106" s="64"/>
      <c r="F106" s="16"/>
      <c r="G106" s="23"/>
      <c r="H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/>
      <c r="AB106" s="11"/>
      <c r="AC106" s="11"/>
      <c r="AD106" s="11"/>
      <c r="AE106" s="11"/>
      <c r="AF106" s="11"/>
      <c r="AG106" s="11"/>
      <c r="AH106" s="11"/>
    </row>
    <row r="107" spans="1:34" ht="15" customHeight="1" x14ac:dyDescent="0.25">
      <c r="A107" s="85" t="s">
        <v>45</v>
      </c>
      <c r="B107" s="86"/>
      <c r="C107" s="86"/>
      <c r="D107" s="87"/>
      <c r="E107" s="88"/>
      <c r="F107" s="23"/>
      <c r="G107" s="23"/>
      <c r="H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1"/>
      <c r="AB107" s="11"/>
      <c r="AC107" s="11"/>
      <c r="AD107" s="11"/>
      <c r="AE107" s="11"/>
      <c r="AF107" s="11"/>
      <c r="AG107" s="11"/>
      <c r="AH107" s="11"/>
    </row>
    <row r="108" spans="1:34" ht="15" customHeight="1" x14ac:dyDescent="0.25">
      <c r="A108" s="42" t="s">
        <v>46</v>
      </c>
      <c r="B108" s="36"/>
      <c r="C108" s="36"/>
      <c r="D108" s="53"/>
      <c r="E108" s="44">
        <f>E29</f>
        <v>460312</v>
      </c>
      <c r="F108" s="23"/>
      <c r="G108" s="23"/>
      <c r="H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1"/>
      <c r="AB108" s="11"/>
      <c r="AC108" s="11"/>
      <c r="AD108" s="11"/>
      <c r="AE108" s="11"/>
      <c r="AF108" s="11"/>
      <c r="AG108" s="11"/>
      <c r="AH108" s="11"/>
    </row>
    <row r="109" spans="1:34" ht="15" customHeight="1" x14ac:dyDescent="0.25">
      <c r="A109" s="50" t="s">
        <v>47</v>
      </c>
      <c r="B109" s="34"/>
      <c r="C109" s="34"/>
      <c r="D109" s="89"/>
      <c r="E109" s="73">
        <f>E46</f>
        <v>23120</v>
      </c>
      <c r="F109" s="23"/>
      <c r="G109" s="23"/>
      <c r="H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1"/>
      <c r="AB109" s="11"/>
      <c r="AC109" s="11"/>
      <c r="AD109" s="11"/>
      <c r="AE109" s="11"/>
      <c r="AF109" s="11"/>
      <c r="AG109" s="11"/>
      <c r="AH109" s="11"/>
    </row>
    <row r="110" spans="1:34" ht="15" customHeight="1" x14ac:dyDescent="0.25">
      <c r="A110" s="50" t="s">
        <v>48</v>
      </c>
      <c r="B110" s="34"/>
      <c r="C110" s="34"/>
      <c r="D110" s="89"/>
      <c r="E110" s="90">
        <f>E54</f>
        <v>76853</v>
      </c>
      <c r="F110" s="23"/>
      <c r="G110" s="23"/>
      <c r="H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1"/>
      <c r="AB110" s="11"/>
      <c r="AC110" s="11"/>
      <c r="AD110" s="11"/>
      <c r="AE110" s="11"/>
      <c r="AF110" s="11"/>
      <c r="AG110" s="11"/>
      <c r="AH110" s="11"/>
    </row>
    <row r="111" spans="1:34" ht="15" customHeight="1" x14ac:dyDescent="0.25">
      <c r="A111" s="91"/>
      <c r="B111" s="92"/>
      <c r="C111" s="92"/>
      <c r="D111" s="92" t="s">
        <v>49</v>
      </c>
      <c r="E111" s="93">
        <f>SUM(E108:E110)</f>
        <v>560285</v>
      </c>
      <c r="F111" s="23"/>
      <c r="G111" s="23"/>
      <c r="H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1"/>
      <c r="AB111" s="11"/>
      <c r="AC111" s="11"/>
      <c r="AD111" s="11"/>
      <c r="AE111" s="11"/>
      <c r="AF111" s="11"/>
      <c r="AG111" s="11"/>
      <c r="AH111" s="11"/>
    </row>
    <row r="112" spans="1:34" ht="15" customHeight="1" x14ac:dyDescent="0.25">
      <c r="A112" s="94" t="s">
        <v>50</v>
      </c>
      <c r="B112" s="30"/>
      <c r="C112" s="30"/>
      <c r="D112" s="30"/>
      <c r="E112" s="95">
        <f>E104</f>
        <v>557086</v>
      </c>
      <c r="F112" s="23"/>
      <c r="G112" s="23"/>
      <c r="H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1"/>
      <c r="AB112" s="11"/>
      <c r="AC112" s="11"/>
      <c r="AD112" s="11"/>
      <c r="AE112" s="11"/>
      <c r="AF112" s="11"/>
      <c r="AG112" s="11"/>
      <c r="AH112" s="11"/>
    </row>
    <row r="113" spans="1:34" ht="15" customHeight="1" x14ac:dyDescent="0.25">
      <c r="A113" s="50" t="str">
        <f>"             Contingencies for potential use in "&amp;'[1]Fin.Yr Lookups'!A5</f>
        <v xml:space="preserve">             Contingencies for potential use in 2019-20</v>
      </c>
      <c r="B113" s="34"/>
      <c r="C113" s="34"/>
      <c r="D113" s="89"/>
      <c r="E113" s="73">
        <f>E131</f>
        <v>3199</v>
      </c>
      <c r="F113" s="23"/>
      <c r="G113" s="16"/>
      <c r="H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/>
      <c r="AB113" s="11"/>
      <c r="AC113" s="11"/>
      <c r="AD113" s="11"/>
      <c r="AE113" s="11"/>
      <c r="AF113" s="11"/>
      <c r="AG113" s="11"/>
      <c r="AH113" s="11"/>
    </row>
    <row r="114" spans="1:34" ht="15" customHeight="1" x14ac:dyDescent="0.25">
      <c r="A114" s="50" t="str">
        <f>"             Planned Contribution to "&amp;'[1]Fin.Yr Lookups'!A29&amp;" Opening Balance"</f>
        <v xml:space="preserve">             Planned Contribution to 2020-21 Opening Balance</v>
      </c>
      <c r="B114" s="34"/>
      <c r="C114" s="34"/>
      <c r="D114" s="89"/>
      <c r="E114" s="90">
        <f>E141</f>
        <v>0</v>
      </c>
      <c r="F114" s="23"/>
      <c r="G114" s="16"/>
      <c r="H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  <c r="AB114" s="11"/>
      <c r="AC114" s="11"/>
      <c r="AD114" s="11"/>
      <c r="AE114" s="11"/>
      <c r="AF114" s="11"/>
      <c r="AG114" s="11"/>
      <c r="AH114" s="11"/>
    </row>
    <row r="115" spans="1:34" ht="15" customHeight="1" x14ac:dyDescent="0.25">
      <c r="A115" s="91"/>
      <c r="B115" s="92"/>
      <c r="C115" s="92"/>
      <c r="D115" s="96" t="s">
        <v>51</v>
      </c>
      <c r="E115" s="40">
        <f>SUM(E112:E114)</f>
        <v>560285</v>
      </c>
      <c r="F115" s="23"/>
      <c r="G115" s="16"/>
      <c r="H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/>
      <c r="AB115" s="11"/>
      <c r="AC115" s="11"/>
      <c r="AD115" s="11"/>
      <c r="AE115" s="11"/>
      <c r="AF115" s="11"/>
      <c r="AG115" s="11"/>
      <c r="AH115" s="11"/>
    </row>
    <row r="116" spans="1:34" ht="6" customHeight="1" x14ac:dyDescent="0.25">
      <c r="A116" s="97"/>
      <c r="B116" s="64"/>
      <c r="C116" s="64"/>
      <c r="D116" s="64"/>
      <c r="E116" s="98"/>
      <c r="F116" s="23"/>
      <c r="G116" s="16"/>
      <c r="H116" s="99" t="str">
        <f>IF(E117&lt;0,"A deficit budget has been set. Please contact the Schools Finance Monitoring Team",IF(E117&gt;0,"All available resources must be allocated to planned expenditure or contingency cost centres",""))</f>
        <v/>
      </c>
      <c r="I116" s="100"/>
      <c r="J116" s="100"/>
      <c r="K116" s="100"/>
      <c r="L116" s="100"/>
      <c r="M116" s="100"/>
      <c r="N116" s="10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/>
      <c r="AB116" s="11"/>
      <c r="AC116" s="11"/>
      <c r="AD116" s="11"/>
      <c r="AE116" s="11"/>
      <c r="AF116" s="11"/>
      <c r="AG116" s="11"/>
      <c r="AH116" s="11"/>
    </row>
    <row r="117" spans="1:34" ht="15" customHeight="1" thickBot="1" x14ac:dyDescent="0.3">
      <c r="A117" s="97"/>
      <c r="B117" s="64"/>
      <c r="C117" s="64"/>
      <c r="D117" s="101" t="str">
        <f>IF($E117&gt;0,"Warning: Not all expenditure has been allocated     ",IF($E117=0,"Gives a Balanced Budget     ","Warning: Expenditure overallocated     "))</f>
        <v xml:space="preserve">Gives a Balanced Budget     </v>
      </c>
      <c r="E117" s="102">
        <f>ROUND(E111-E115,0)</f>
        <v>0</v>
      </c>
      <c r="F117" s="23"/>
      <c r="G117" s="23"/>
      <c r="H117" s="99"/>
      <c r="I117" s="100"/>
      <c r="J117" s="100"/>
      <c r="K117" s="100"/>
      <c r="L117" s="100"/>
      <c r="M117" s="100"/>
      <c r="N117" s="10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1"/>
      <c r="AB117" s="11"/>
      <c r="AC117" s="11"/>
      <c r="AD117" s="11"/>
      <c r="AE117" s="11"/>
      <c r="AF117" s="11"/>
      <c r="AG117" s="11"/>
      <c r="AH117" s="11"/>
    </row>
    <row r="118" spans="1:34" ht="6" customHeight="1" thickTop="1" thickBot="1" x14ac:dyDescent="0.3">
      <c r="A118" s="103"/>
      <c r="B118" s="83"/>
      <c r="C118" s="83"/>
      <c r="D118" s="83"/>
      <c r="E118" s="104"/>
      <c r="F118" s="23"/>
      <c r="G118" s="23"/>
      <c r="H118" s="99"/>
      <c r="I118" s="100"/>
      <c r="J118" s="100"/>
      <c r="K118" s="100"/>
      <c r="L118" s="100"/>
      <c r="M118" s="100"/>
      <c r="N118" s="10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1"/>
      <c r="AB118" s="11"/>
      <c r="AC118" s="11"/>
      <c r="AD118" s="11"/>
      <c r="AE118" s="11"/>
      <c r="AF118" s="11"/>
      <c r="AG118" s="11"/>
      <c r="AH118" s="11"/>
    </row>
    <row r="119" spans="1:34" ht="6" customHeight="1" thickBot="1" x14ac:dyDescent="0.3">
      <c r="A119" s="97"/>
      <c r="B119" s="64"/>
      <c r="C119" s="64"/>
      <c r="D119" s="64"/>
      <c r="E119" s="105"/>
      <c r="F119" s="23"/>
      <c r="G119" s="23"/>
      <c r="H119" s="100"/>
      <c r="I119" s="100"/>
      <c r="J119" s="100"/>
      <c r="K119" s="100"/>
      <c r="L119" s="100"/>
      <c r="M119" s="100"/>
      <c r="N119" s="10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  <c r="AB119" s="11"/>
      <c r="AC119" s="11"/>
      <c r="AD119" s="11"/>
      <c r="AE119" s="11"/>
      <c r="AF119" s="11"/>
      <c r="AG119" s="11"/>
      <c r="AH119" s="11"/>
    </row>
    <row r="120" spans="1:34" ht="15" customHeight="1" x14ac:dyDescent="0.25">
      <c r="A120" s="106" t="s">
        <v>52</v>
      </c>
      <c r="B120" s="107"/>
      <c r="C120" s="107"/>
      <c r="D120" s="87"/>
      <c r="E120" s="88"/>
      <c r="F120" s="16"/>
      <c r="G120" s="16"/>
      <c r="H120" s="21"/>
      <c r="I120" s="22"/>
      <c r="J120" s="16"/>
      <c r="K120" s="16"/>
      <c r="L120" s="16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1"/>
      <c r="AB120" s="11"/>
      <c r="AC120" s="11"/>
      <c r="AD120" s="11"/>
      <c r="AE120" s="11"/>
      <c r="AF120" s="11"/>
      <c r="AG120" s="11"/>
      <c r="AH120" s="11"/>
    </row>
    <row r="121" spans="1:34" ht="3" customHeight="1" x14ac:dyDescent="0.25">
      <c r="A121" s="97"/>
      <c r="B121" s="64"/>
      <c r="C121" s="64"/>
      <c r="D121" s="64"/>
      <c r="E121" s="105"/>
      <c r="F121" s="16"/>
      <c r="G121" s="16"/>
      <c r="H121" s="21"/>
      <c r="I121" s="22"/>
      <c r="J121" s="16"/>
      <c r="K121" s="16"/>
      <c r="L121" s="16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1"/>
      <c r="AB121" s="11"/>
      <c r="AC121" s="11"/>
      <c r="AD121" s="11"/>
      <c r="AE121" s="11"/>
      <c r="AF121" s="11"/>
      <c r="AG121" s="11"/>
      <c r="AH121" s="11"/>
    </row>
    <row r="122" spans="1:34" ht="15" customHeight="1" x14ac:dyDescent="0.25">
      <c r="A122" s="108" t="s">
        <v>53</v>
      </c>
      <c r="B122" s="109"/>
      <c r="C122" s="109"/>
      <c r="D122" s="110">
        <f>[1]Income!E63-[1]Expenditure!F562</f>
        <v>3199</v>
      </c>
      <c r="E122" s="32"/>
      <c r="F122" s="16"/>
      <c r="G122" s="16"/>
      <c r="H122" s="21"/>
      <c r="I122" s="22"/>
      <c r="J122" s="16"/>
      <c r="K122" s="16"/>
      <c r="L122" s="16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1"/>
      <c r="AB122" s="11"/>
      <c r="AC122" s="11"/>
      <c r="AD122" s="11"/>
      <c r="AE122" s="11"/>
      <c r="AF122" s="11"/>
      <c r="AG122" s="11"/>
      <c r="AH122" s="11"/>
    </row>
    <row r="123" spans="1:34" ht="3" customHeight="1" x14ac:dyDescent="0.25">
      <c r="A123" s="111"/>
      <c r="B123" s="112"/>
      <c r="C123" s="112"/>
      <c r="D123" s="36"/>
      <c r="E123" s="32"/>
      <c r="F123" s="16"/>
      <c r="G123" s="16"/>
      <c r="H123" s="21"/>
      <c r="I123" s="22"/>
      <c r="J123" s="16"/>
      <c r="K123" s="16"/>
      <c r="L123" s="16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  <c r="AB123" s="11"/>
      <c r="AC123" s="11"/>
      <c r="AD123" s="11"/>
      <c r="AE123" s="11"/>
      <c r="AF123" s="11"/>
      <c r="AG123" s="11"/>
      <c r="AH123" s="11"/>
    </row>
    <row r="124" spans="1:34" ht="15" customHeight="1" x14ac:dyDescent="0.25">
      <c r="A124" s="111" t="s">
        <v>54</v>
      </c>
      <c r="B124" s="112"/>
      <c r="C124" s="112"/>
      <c r="D124" s="36"/>
      <c r="E124" s="27" t="s">
        <v>3</v>
      </c>
      <c r="F124" s="16"/>
      <c r="G124" s="16"/>
      <c r="H124" s="21"/>
      <c r="I124" s="22"/>
      <c r="J124" s="16"/>
      <c r="K124" s="16"/>
      <c r="L124" s="16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1"/>
      <c r="AB124" s="11"/>
      <c r="AC124" s="11"/>
      <c r="AD124" s="11"/>
      <c r="AE124" s="11"/>
      <c r="AF124" s="11"/>
      <c r="AG124" s="11"/>
      <c r="AH124" s="11"/>
    </row>
    <row r="125" spans="1:34" ht="3" customHeight="1" x14ac:dyDescent="0.25">
      <c r="A125" s="42"/>
      <c r="B125" s="36"/>
      <c r="C125" s="36"/>
      <c r="D125" s="36"/>
      <c r="E125" s="32"/>
      <c r="F125" s="16"/>
      <c r="G125" s="16"/>
      <c r="H125" s="21"/>
      <c r="I125" s="22"/>
      <c r="J125" s="16"/>
      <c r="K125" s="16"/>
      <c r="L125" s="16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1"/>
      <c r="AB125" s="11"/>
      <c r="AC125" s="11"/>
      <c r="AD125" s="11"/>
      <c r="AE125" s="11"/>
      <c r="AF125" s="11"/>
      <c r="AG125" s="11"/>
      <c r="AH125" s="11"/>
    </row>
    <row r="126" spans="1:34" ht="15" customHeight="1" x14ac:dyDescent="0.25">
      <c r="A126" s="24" t="str">
        <f>"          Contingencies "&amp;'[1]Fin.Yr Lookups'!A5</f>
        <v xml:space="preserve">          Contingencies 2019-20</v>
      </c>
      <c r="B126" s="49" t="s">
        <v>55</v>
      </c>
      <c r="C126" s="113"/>
      <c r="D126" s="114"/>
      <c r="E126" s="78">
        <f>[1]Expenditure!F567</f>
        <v>3199</v>
      </c>
      <c r="F126" s="16"/>
      <c r="G126" s="16"/>
      <c r="H126" s="21"/>
      <c r="I126" s="22"/>
      <c r="J126" s="16"/>
      <c r="K126" s="16"/>
      <c r="L126" s="16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1"/>
      <c r="AB126" s="11"/>
      <c r="AC126" s="11"/>
      <c r="AD126" s="11"/>
      <c r="AE126" s="11"/>
      <c r="AF126" s="11"/>
      <c r="AG126" s="11"/>
      <c r="AH126" s="11"/>
    </row>
    <row r="127" spans="1:34" ht="15" customHeight="1" x14ac:dyDescent="0.25">
      <c r="A127" s="42"/>
      <c r="B127" s="115" t="str">
        <f>[1]Expenditure!A568</f>
        <v>Other (please enter description)</v>
      </c>
      <c r="C127" s="116"/>
      <c r="D127" s="89"/>
      <c r="E127" s="117">
        <f>[1]Expenditure!F568</f>
        <v>0</v>
      </c>
      <c r="F127" s="16"/>
      <c r="G127" s="16"/>
      <c r="H127" s="74" t="str">
        <f t="shared" ref="H127:H140" si="7">IF(I127&gt;0,"Please enter a description in column A on the Expenditure sheet","")</f>
        <v/>
      </c>
      <c r="I127" s="22">
        <f>IF(AND(E127&lt;&gt;0,B127="Other (please enter description)"),1,0)</f>
        <v>0</v>
      </c>
      <c r="J127" s="16"/>
      <c r="K127" s="16"/>
      <c r="L127" s="16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  <c r="AB127" s="11"/>
      <c r="AC127" s="11"/>
      <c r="AD127" s="11"/>
      <c r="AE127" s="11"/>
      <c r="AF127" s="11"/>
      <c r="AG127" s="11"/>
      <c r="AH127" s="11"/>
    </row>
    <row r="128" spans="1:34" ht="15" customHeight="1" x14ac:dyDescent="0.25">
      <c r="A128" s="42"/>
      <c r="B128" s="115" t="str">
        <f>[1]Expenditure!A569</f>
        <v>Other (please enter description)</v>
      </c>
      <c r="C128" s="116"/>
      <c r="D128" s="89"/>
      <c r="E128" s="117">
        <f>[1]Expenditure!F569</f>
        <v>0</v>
      </c>
      <c r="F128" s="16"/>
      <c r="G128" s="16"/>
      <c r="H128" s="74" t="str">
        <f t="shared" si="7"/>
        <v/>
      </c>
      <c r="I128" s="22">
        <f t="shared" ref="I128:I140" si="8">IF(AND(E128&lt;&gt;0,B128="Other (please enter description)"),1,0)</f>
        <v>0</v>
      </c>
      <c r="J128" s="16"/>
      <c r="K128" s="16"/>
      <c r="L128" s="16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/>
      <c r="AB128" s="11"/>
      <c r="AC128" s="11"/>
      <c r="AD128" s="11"/>
      <c r="AE128" s="11"/>
      <c r="AF128" s="11"/>
      <c r="AG128" s="11"/>
      <c r="AH128" s="11"/>
    </row>
    <row r="129" spans="1:34" ht="15" customHeight="1" x14ac:dyDescent="0.25">
      <c r="A129" s="42"/>
      <c r="B129" s="115" t="str">
        <f>[1]Expenditure!A570</f>
        <v>Other (please enter description)</v>
      </c>
      <c r="C129" s="116"/>
      <c r="D129" s="89"/>
      <c r="E129" s="117">
        <f>[1]Expenditure!F570</f>
        <v>0</v>
      </c>
      <c r="F129" s="16"/>
      <c r="G129" s="16"/>
      <c r="H129" s="74" t="str">
        <f t="shared" si="7"/>
        <v/>
      </c>
      <c r="I129" s="22">
        <f t="shared" si="8"/>
        <v>0</v>
      </c>
      <c r="J129" s="16"/>
      <c r="K129" s="16"/>
      <c r="L129" s="1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  <c r="AB129" s="11"/>
      <c r="AC129" s="11"/>
      <c r="AD129" s="11"/>
      <c r="AE129" s="11"/>
      <c r="AF129" s="11"/>
      <c r="AG129" s="11"/>
      <c r="AH129" s="11"/>
    </row>
    <row r="130" spans="1:34" ht="15" customHeight="1" x14ac:dyDescent="0.25">
      <c r="A130" s="42"/>
      <c r="B130" s="115" t="str">
        <f>[1]Expenditure!A571</f>
        <v>Other (please enter description)</v>
      </c>
      <c r="C130" s="116"/>
      <c r="D130" s="89"/>
      <c r="E130" s="118">
        <f>[1]Expenditure!F571</f>
        <v>0</v>
      </c>
      <c r="F130" s="16"/>
      <c r="G130" s="16"/>
      <c r="H130" s="74" t="str">
        <f t="shared" si="7"/>
        <v/>
      </c>
      <c r="I130" s="22">
        <f t="shared" si="8"/>
        <v>0</v>
      </c>
      <c r="J130" s="16"/>
      <c r="K130" s="16"/>
      <c r="L130" s="1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/>
      <c r="AB130" s="11"/>
      <c r="AC130" s="11"/>
      <c r="AD130" s="11"/>
      <c r="AE130" s="11"/>
      <c r="AF130" s="11"/>
      <c r="AG130" s="11"/>
      <c r="AH130" s="11"/>
    </row>
    <row r="131" spans="1:34" ht="18" customHeight="1" x14ac:dyDescent="0.25">
      <c r="A131" s="42"/>
      <c r="B131" s="119"/>
      <c r="C131" s="119"/>
      <c r="D131" s="36"/>
      <c r="E131" s="40">
        <f>[1]Expenditure!F572</f>
        <v>3199</v>
      </c>
      <c r="F131" s="16"/>
      <c r="G131" s="16"/>
      <c r="H131" s="74"/>
      <c r="I131" s="22"/>
      <c r="J131" s="16"/>
      <c r="K131" s="16"/>
      <c r="L131" s="1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1"/>
      <c r="AB131" s="11"/>
      <c r="AC131" s="11"/>
      <c r="AD131" s="11"/>
      <c r="AE131" s="11"/>
      <c r="AF131" s="11"/>
      <c r="AG131" s="11"/>
      <c r="AH131" s="11"/>
    </row>
    <row r="132" spans="1:34" ht="15" customHeight="1" x14ac:dyDescent="0.25">
      <c r="A132" s="45" t="s">
        <v>56</v>
      </c>
      <c r="B132" s="46"/>
      <c r="C132" s="46"/>
      <c r="D132" s="36"/>
      <c r="E132" s="32"/>
      <c r="F132" s="16"/>
      <c r="G132" s="16"/>
      <c r="H132" s="74"/>
      <c r="I132" s="22"/>
      <c r="J132" s="16"/>
      <c r="K132" s="16"/>
      <c r="L132" s="1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1"/>
      <c r="AB132" s="11"/>
      <c r="AC132" s="11"/>
      <c r="AD132" s="11"/>
      <c r="AE132" s="11"/>
      <c r="AF132" s="11"/>
      <c r="AG132" s="11"/>
      <c r="AH132" s="11"/>
    </row>
    <row r="133" spans="1:34" ht="15" customHeight="1" x14ac:dyDescent="0.25">
      <c r="A133" s="45" t="str">
        <f>"          Expenditure after "&amp;'[1]Fin.Yr Lookups'!A5</f>
        <v xml:space="preserve">          Expenditure after 2019-20</v>
      </c>
      <c r="B133" s="49" t="str">
        <f>[1]Expenditure!A575</f>
        <v>Other (please enter description)</v>
      </c>
      <c r="C133" s="120"/>
      <c r="D133" s="114"/>
      <c r="E133" s="78">
        <f>[1]Expenditure!F575</f>
        <v>0</v>
      </c>
      <c r="F133" s="16"/>
      <c r="G133" s="16"/>
      <c r="H133" s="74" t="str">
        <f t="shared" si="7"/>
        <v/>
      </c>
      <c r="I133" s="22">
        <f t="shared" si="8"/>
        <v>0</v>
      </c>
      <c r="J133" s="16"/>
      <c r="K133" s="16"/>
      <c r="L133" s="16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/>
      <c r="AB133" s="11"/>
      <c r="AC133" s="11"/>
      <c r="AD133" s="11"/>
      <c r="AE133" s="11"/>
      <c r="AF133" s="11"/>
      <c r="AG133" s="11"/>
      <c r="AH133" s="11"/>
    </row>
    <row r="134" spans="1:34" ht="15" customHeight="1" x14ac:dyDescent="0.25">
      <c r="A134" s="42"/>
      <c r="B134" s="115" t="str">
        <f>[1]Expenditure!A576</f>
        <v>Other (please enter description)</v>
      </c>
      <c r="C134" s="116"/>
      <c r="D134" s="89"/>
      <c r="E134" s="73">
        <f>[1]Expenditure!F576</f>
        <v>0</v>
      </c>
      <c r="F134" s="16"/>
      <c r="G134" s="16"/>
      <c r="H134" s="74" t="str">
        <f t="shared" si="7"/>
        <v/>
      </c>
      <c r="I134" s="22">
        <f t="shared" si="8"/>
        <v>0</v>
      </c>
      <c r="J134" s="16"/>
      <c r="K134" s="16"/>
      <c r="L134" s="16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/>
      <c r="AB134" s="11"/>
      <c r="AC134" s="11"/>
      <c r="AD134" s="11"/>
      <c r="AE134" s="11"/>
      <c r="AF134" s="11"/>
      <c r="AG134" s="11"/>
      <c r="AH134" s="11"/>
    </row>
    <row r="135" spans="1:34" ht="15" customHeight="1" x14ac:dyDescent="0.25">
      <c r="A135" s="42"/>
      <c r="B135" s="115" t="str">
        <f>[1]Expenditure!A577</f>
        <v>Other (please enter description)</v>
      </c>
      <c r="C135" s="120"/>
      <c r="D135" s="114"/>
      <c r="E135" s="78">
        <f>[1]Expenditure!F577</f>
        <v>0</v>
      </c>
      <c r="F135" s="16"/>
      <c r="G135" s="16"/>
      <c r="H135" s="74" t="str">
        <f t="shared" si="7"/>
        <v/>
      </c>
      <c r="I135" s="22">
        <f t="shared" si="8"/>
        <v>0</v>
      </c>
      <c r="J135" s="16"/>
      <c r="K135" s="16"/>
      <c r="L135" s="1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1"/>
      <c r="AB135" s="11"/>
      <c r="AC135" s="11"/>
      <c r="AD135" s="11"/>
      <c r="AE135" s="11"/>
      <c r="AF135" s="11"/>
      <c r="AG135" s="11"/>
      <c r="AH135" s="11"/>
    </row>
    <row r="136" spans="1:34" ht="15" customHeight="1" x14ac:dyDescent="0.25">
      <c r="A136" s="42"/>
      <c r="B136" s="115" t="str">
        <f>[1]Expenditure!A578</f>
        <v>Other (please enter description)</v>
      </c>
      <c r="C136" s="116"/>
      <c r="D136" s="89"/>
      <c r="E136" s="73">
        <f>[1]Expenditure!F578</f>
        <v>0</v>
      </c>
      <c r="F136" s="16"/>
      <c r="G136" s="16"/>
      <c r="H136" s="74" t="str">
        <f t="shared" si="7"/>
        <v/>
      </c>
      <c r="I136" s="22">
        <f t="shared" si="8"/>
        <v>0</v>
      </c>
      <c r="J136" s="16"/>
      <c r="K136" s="16"/>
      <c r="L136" s="16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1"/>
      <c r="AB136" s="11"/>
      <c r="AC136" s="11"/>
      <c r="AD136" s="11"/>
      <c r="AE136" s="11"/>
      <c r="AF136" s="11"/>
      <c r="AG136" s="11"/>
      <c r="AH136" s="11"/>
    </row>
    <row r="137" spans="1:34" ht="15" customHeight="1" x14ac:dyDescent="0.25">
      <c r="A137" s="42"/>
      <c r="B137" s="115" t="str">
        <f>[1]Expenditure!A579</f>
        <v>Other (please enter description)</v>
      </c>
      <c r="C137" s="116"/>
      <c r="D137" s="89"/>
      <c r="E137" s="73">
        <f>[1]Expenditure!F579</f>
        <v>0</v>
      </c>
      <c r="F137" s="16"/>
      <c r="G137" s="16"/>
      <c r="H137" s="74" t="str">
        <f t="shared" si="7"/>
        <v/>
      </c>
      <c r="I137" s="22">
        <f t="shared" si="8"/>
        <v>0</v>
      </c>
      <c r="J137" s="16"/>
      <c r="K137" s="16"/>
      <c r="L137" s="16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1"/>
      <c r="AB137" s="11"/>
      <c r="AC137" s="11"/>
      <c r="AD137" s="11"/>
      <c r="AE137" s="11"/>
      <c r="AF137" s="11"/>
      <c r="AG137" s="11"/>
      <c r="AH137" s="11"/>
    </row>
    <row r="138" spans="1:34" ht="15" customHeight="1" x14ac:dyDescent="0.25">
      <c r="A138" s="42"/>
      <c r="B138" s="115" t="str">
        <f>[1]Expenditure!A580</f>
        <v>Other (please enter description)</v>
      </c>
      <c r="C138" s="116"/>
      <c r="D138" s="89"/>
      <c r="E138" s="73">
        <f>[1]Expenditure!F580</f>
        <v>0</v>
      </c>
      <c r="F138" s="16"/>
      <c r="G138" s="16"/>
      <c r="H138" s="74" t="str">
        <f t="shared" si="7"/>
        <v/>
      </c>
      <c r="I138" s="22">
        <f t="shared" si="8"/>
        <v>0</v>
      </c>
      <c r="J138" s="16"/>
      <c r="K138" s="16"/>
      <c r="L138" s="16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1"/>
      <c r="AB138" s="11"/>
      <c r="AC138" s="11"/>
      <c r="AD138" s="11"/>
      <c r="AE138" s="11"/>
      <c r="AF138" s="11"/>
      <c r="AG138" s="11"/>
      <c r="AH138" s="11"/>
    </row>
    <row r="139" spans="1:34" ht="15" customHeight="1" x14ac:dyDescent="0.25">
      <c r="A139" s="42"/>
      <c r="B139" s="115" t="str">
        <f>[1]Expenditure!A581</f>
        <v>Other (please enter description)</v>
      </c>
      <c r="C139" s="116"/>
      <c r="D139" s="89"/>
      <c r="E139" s="73">
        <f>[1]Expenditure!F581</f>
        <v>0</v>
      </c>
      <c r="F139" s="16"/>
      <c r="G139" s="16"/>
      <c r="H139" s="74" t="str">
        <f t="shared" si="7"/>
        <v/>
      </c>
      <c r="I139" s="22">
        <f t="shared" si="8"/>
        <v>0</v>
      </c>
      <c r="J139" s="16"/>
      <c r="K139" s="16"/>
      <c r="L139" s="16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1"/>
      <c r="AB139" s="11"/>
      <c r="AC139" s="11"/>
      <c r="AD139" s="11"/>
      <c r="AE139" s="11"/>
      <c r="AF139" s="11"/>
      <c r="AG139" s="11"/>
      <c r="AH139" s="11"/>
    </row>
    <row r="140" spans="1:34" ht="15" customHeight="1" x14ac:dyDescent="0.25">
      <c r="A140" s="42"/>
      <c r="B140" s="115" t="str">
        <f>[1]Expenditure!A582</f>
        <v>Other (please enter description)</v>
      </c>
      <c r="C140" s="116"/>
      <c r="D140" s="89"/>
      <c r="E140" s="73">
        <f>[1]Expenditure!F582</f>
        <v>0</v>
      </c>
      <c r="F140" s="16"/>
      <c r="G140" s="16"/>
      <c r="H140" s="74" t="str">
        <f t="shared" si="7"/>
        <v/>
      </c>
      <c r="I140" s="22">
        <f t="shared" si="8"/>
        <v>0</v>
      </c>
      <c r="J140" s="16"/>
      <c r="K140" s="16"/>
      <c r="L140" s="16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1"/>
      <c r="AB140" s="11"/>
      <c r="AC140" s="11"/>
      <c r="AD140" s="11"/>
      <c r="AE140" s="11"/>
      <c r="AF140" s="11"/>
      <c r="AG140" s="11"/>
      <c r="AH140" s="11"/>
    </row>
    <row r="141" spans="1:34" ht="18" customHeight="1" thickBot="1" x14ac:dyDescent="0.3">
      <c r="A141" s="121"/>
      <c r="B141" s="122"/>
      <c r="C141" s="122"/>
      <c r="D141" s="122"/>
      <c r="E141" s="63">
        <f>[1]Expenditure!F583</f>
        <v>0</v>
      </c>
      <c r="F141" s="16"/>
      <c r="G141" s="16"/>
      <c r="H141" s="21"/>
      <c r="I141" s="22"/>
      <c r="J141" s="16"/>
      <c r="K141" s="16"/>
      <c r="L141" s="16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1"/>
      <c r="AB141" s="11"/>
      <c r="AC141" s="11"/>
      <c r="AD141" s="11"/>
      <c r="AE141" s="11"/>
      <c r="AF141" s="11"/>
      <c r="AG141" s="11"/>
      <c r="AH141" s="11"/>
    </row>
    <row r="142" spans="1:34" ht="3" customHeight="1" thickBot="1" x14ac:dyDescent="0.3">
      <c r="A142" s="97"/>
      <c r="B142" s="64"/>
      <c r="C142" s="64"/>
      <c r="D142" s="64"/>
      <c r="E142" s="105"/>
      <c r="F142" s="16"/>
      <c r="G142" s="16"/>
      <c r="H142" s="21"/>
      <c r="I142" s="22"/>
      <c r="J142" s="16"/>
      <c r="K142" s="16"/>
      <c r="L142" s="16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1"/>
      <c r="AB142" s="11"/>
      <c r="AC142" s="11"/>
      <c r="AD142" s="11"/>
      <c r="AE142" s="11"/>
      <c r="AF142" s="11"/>
      <c r="AG142" s="11"/>
      <c r="AH142" s="11"/>
    </row>
    <row r="143" spans="1:34" ht="15" customHeight="1" x14ac:dyDescent="0.25">
      <c r="A143" s="123" t="str">
        <f>"Projected "&amp;'[1]Fin.Yr Lookups'!A5&amp;" Planned Year-end Balance"</f>
        <v>Projected 2019-20 Planned Year-end Balance</v>
      </c>
      <c r="B143" s="124"/>
      <c r="C143" s="124"/>
      <c r="D143" s="87"/>
      <c r="E143" s="88"/>
      <c r="F143" s="23"/>
      <c r="G143" s="23"/>
      <c r="H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1"/>
      <c r="AB143" s="11"/>
      <c r="AC143" s="11"/>
      <c r="AD143" s="11"/>
      <c r="AE143" s="11"/>
      <c r="AF143" s="11"/>
      <c r="AG143" s="11"/>
      <c r="AH143" s="11"/>
    </row>
    <row r="144" spans="1:34" ht="3" customHeight="1" x14ac:dyDescent="0.25">
      <c r="A144" s="97"/>
      <c r="B144" s="64"/>
      <c r="C144" s="64"/>
      <c r="D144" s="64"/>
      <c r="E144" s="105"/>
      <c r="F144" s="23"/>
      <c r="G144" s="23"/>
      <c r="H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1"/>
      <c r="AB144" s="11"/>
      <c r="AC144" s="11"/>
      <c r="AD144" s="11"/>
      <c r="AE144" s="11"/>
      <c r="AF144" s="11"/>
      <c r="AG144" s="11"/>
      <c r="AH144" s="11"/>
    </row>
    <row r="145" spans="1:34" ht="15" customHeight="1" x14ac:dyDescent="0.25">
      <c r="A145" s="125" t="s">
        <v>57</v>
      </c>
      <c r="B145" s="126"/>
      <c r="C145" s="126"/>
      <c r="D145" s="127"/>
      <c r="E145" s="128">
        <f>E56-E104</f>
        <v>3199</v>
      </c>
      <c r="F145" s="23"/>
      <c r="G145" s="23"/>
      <c r="H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1"/>
      <c r="AB145" s="11"/>
      <c r="AC145" s="11"/>
      <c r="AD145" s="11"/>
      <c r="AE145" s="11"/>
      <c r="AF145" s="11"/>
      <c r="AG145" s="11"/>
      <c r="AH145" s="11"/>
    </row>
    <row r="146" spans="1:34" ht="15" customHeight="1" x14ac:dyDescent="0.25">
      <c r="A146" s="129" t="str">
        <f>"Available Funds less Planned Expenditure &amp; "&amp;'[1]Fin.Yr Lookups'!A5&amp;" Contingencies ="</f>
        <v>Available Funds less Planned Expenditure &amp; 2019-20 Contingencies =</v>
      </c>
      <c r="B146" s="130"/>
      <c r="C146" s="130"/>
      <c r="D146" s="131"/>
      <c r="E146" s="40">
        <f>E145-E131</f>
        <v>0</v>
      </c>
      <c r="F146" s="23"/>
      <c r="G146" s="23"/>
      <c r="H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1"/>
      <c r="AB146" s="11"/>
      <c r="AC146" s="11"/>
      <c r="AD146" s="11"/>
      <c r="AE146" s="11"/>
      <c r="AF146" s="11"/>
      <c r="AG146" s="11"/>
      <c r="AH146" s="11"/>
    </row>
    <row r="147" spans="1:34" ht="3" customHeight="1" thickBot="1" x14ac:dyDescent="0.3">
      <c r="A147" s="97"/>
      <c r="B147" s="64"/>
      <c r="C147" s="64"/>
      <c r="D147" s="64"/>
      <c r="E147" s="105"/>
      <c r="F147" s="23"/>
      <c r="G147" s="23"/>
      <c r="H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1"/>
      <c r="AB147" s="11"/>
      <c r="AC147" s="11"/>
      <c r="AD147" s="11"/>
      <c r="AE147" s="11"/>
      <c r="AF147" s="11"/>
      <c r="AG147" s="11"/>
      <c r="AH147" s="11"/>
    </row>
    <row r="148" spans="1:34" ht="18" customHeight="1" x14ac:dyDescent="0.25">
      <c r="A148" s="106" t="s">
        <v>58</v>
      </c>
      <c r="B148" s="87"/>
      <c r="C148" s="87"/>
      <c r="D148" s="87"/>
      <c r="E148" s="88"/>
      <c r="F148" s="23"/>
      <c r="G148" s="23"/>
      <c r="H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1"/>
      <c r="AB148" s="11"/>
      <c r="AC148" s="11"/>
      <c r="AD148" s="11"/>
      <c r="AE148" s="11"/>
      <c r="AF148" s="11"/>
      <c r="AG148" s="11"/>
      <c r="AH148" s="11"/>
    </row>
    <row r="149" spans="1:34" ht="15" customHeight="1" x14ac:dyDescent="0.25">
      <c r="A149" s="132" t="str">
        <f t="shared" ref="A149:B156" si="9">A60</f>
        <v>Teachers</v>
      </c>
      <c r="B149" s="133">
        <f t="shared" si="9"/>
        <v>244085</v>
      </c>
      <c r="C149" s="133"/>
      <c r="D149" s="133" t="str">
        <f t="shared" ref="D149:E152" si="10">A76</f>
        <v>Staffing: not in use</v>
      </c>
      <c r="E149" s="134">
        <f t="shared" si="10"/>
        <v>0</v>
      </c>
      <c r="F149" s="23"/>
      <c r="G149" s="23"/>
      <c r="H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1"/>
      <c r="AB149" s="11"/>
      <c r="AC149" s="11"/>
      <c r="AD149" s="11"/>
      <c r="AE149" s="11"/>
      <c r="AF149" s="11"/>
      <c r="AG149" s="11"/>
      <c r="AH149" s="11"/>
    </row>
    <row r="150" spans="1:34" ht="15" customHeight="1" x14ac:dyDescent="0.25">
      <c r="A150" s="132" t="str">
        <f t="shared" si="9"/>
        <v>Supply Staff</v>
      </c>
      <c r="B150" s="133">
        <f t="shared" si="9"/>
        <v>13678</v>
      </c>
      <c r="C150" s="133"/>
      <c r="D150" s="133" t="str">
        <f t="shared" si="10"/>
        <v>Staffing: not in use</v>
      </c>
      <c r="E150" s="134">
        <f t="shared" si="10"/>
        <v>0</v>
      </c>
      <c r="F150" s="23"/>
      <c r="G150" s="23"/>
      <c r="H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/>
      <c r="AB150" s="11"/>
      <c r="AC150" s="11"/>
      <c r="AD150" s="11"/>
      <c r="AE150" s="11"/>
      <c r="AF150" s="11"/>
      <c r="AG150" s="11"/>
      <c r="AH150" s="11"/>
    </row>
    <row r="151" spans="1:34" ht="15" customHeight="1" x14ac:dyDescent="0.25">
      <c r="A151" s="132" t="str">
        <f t="shared" si="9"/>
        <v>Administrative Staff</v>
      </c>
      <c r="B151" s="133">
        <f t="shared" si="9"/>
        <v>32935</v>
      </c>
      <c r="C151" s="133"/>
      <c r="D151" s="133" t="str">
        <f t="shared" si="10"/>
        <v>Staffing: not in use</v>
      </c>
      <c r="E151" s="134">
        <f t="shared" si="10"/>
        <v>0</v>
      </c>
      <c r="F151" s="23"/>
      <c r="G151" s="23"/>
      <c r="H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/>
      <c r="AB151" s="11"/>
      <c r="AC151" s="11"/>
      <c r="AD151" s="11"/>
      <c r="AE151" s="11"/>
      <c r="AF151" s="11"/>
      <c r="AG151" s="11"/>
      <c r="AH151" s="11"/>
    </row>
    <row r="152" spans="1:34" ht="15" customHeight="1" x14ac:dyDescent="0.25">
      <c r="A152" s="132" t="str">
        <f t="shared" si="9"/>
        <v>Nursery Nurses</v>
      </c>
      <c r="B152" s="133">
        <f t="shared" si="9"/>
        <v>0</v>
      </c>
      <c r="C152" s="133"/>
      <c r="D152" s="133" t="str">
        <f t="shared" si="10"/>
        <v>Staffing: not in use</v>
      </c>
      <c r="E152" s="134">
        <f t="shared" si="10"/>
        <v>0</v>
      </c>
      <c r="F152" s="23"/>
      <c r="G152" s="23"/>
      <c r="H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/>
      <c r="AB152" s="11"/>
      <c r="AC152" s="11"/>
      <c r="AD152" s="11"/>
      <c r="AE152" s="11"/>
      <c r="AF152" s="11"/>
      <c r="AG152" s="11"/>
      <c r="AH152" s="11"/>
    </row>
    <row r="153" spans="1:34" ht="18.95" customHeight="1" x14ac:dyDescent="0.25">
      <c r="A153" s="132" t="str">
        <f t="shared" si="9"/>
        <v>Classroom Support</v>
      </c>
      <c r="B153" s="133">
        <f t="shared" si="9"/>
        <v>47860</v>
      </c>
      <c r="C153" s="133"/>
      <c r="D153" s="135" t="s">
        <v>59</v>
      </c>
      <c r="E153" s="136">
        <v>5000</v>
      </c>
      <c r="F153" s="23"/>
      <c r="G153" s="23"/>
      <c r="H153" s="137" t="str">
        <f>IF(OR(ISBLANK(E153),ISBLANK(E155),ISBLANK(E157)),"Please state the amount of Pupil Premium, PE Grant or any other funds to be spent on staffing, entering zeros where applicable","")</f>
        <v/>
      </c>
      <c r="I153" s="138">
        <f>IF(E153="",1,0)</f>
        <v>0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/>
      <c r="AB153" s="11"/>
      <c r="AC153" s="11"/>
      <c r="AD153" s="11"/>
      <c r="AE153" s="11"/>
      <c r="AF153" s="11"/>
      <c r="AG153" s="11"/>
      <c r="AH153" s="11"/>
    </row>
    <row r="154" spans="1:34" ht="18.95" customHeight="1" x14ac:dyDescent="0.25">
      <c r="A154" s="132" t="str">
        <f t="shared" si="9"/>
        <v>SEN Welfare</v>
      </c>
      <c r="B154" s="133">
        <f t="shared" si="9"/>
        <v>11128</v>
      </c>
      <c r="C154" s="133"/>
      <c r="D154" s="139"/>
      <c r="E154" s="136"/>
      <c r="F154" s="23"/>
      <c r="G154" s="23"/>
      <c r="H154" s="137"/>
      <c r="I154" s="138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1"/>
      <c r="AB154" s="11"/>
      <c r="AC154" s="11"/>
      <c r="AD154" s="11"/>
      <c r="AE154" s="11"/>
      <c r="AF154" s="11"/>
      <c r="AG154" s="11"/>
      <c r="AH154" s="11"/>
    </row>
    <row r="155" spans="1:34" ht="18.95" customHeight="1" x14ac:dyDescent="0.25">
      <c r="A155" s="132" t="str">
        <f t="shared" si="9"/>
        <v>Premises Staff</v>
      </c>
      <c r="B155" s="133">
        <f t="shared" si="9"/>
        <v>14550</v>
      </c>
      <c r="C155" s="133"/>
      <c r="D155" s="139" t="s">
        <v>60</v>
      </c>
      <c r="E155" s="136">
        <v>2500</v>
      </c>
      <c r="F155" s="23"/>
      <c r="G155" s="23"/>
      <c r="H155" s="137"/>
      <c r="I155" s="138">
        <f>IF(E155="",1,0)</f>
        <v>0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1"/>
      <c r="AB155" s="11"/>
      <c r="AC155" s="11"/>
      <c r="AD155" s="11"/>
      <c r="AE155" s="11"/>
      <c r="AF155" s="11"/>
      <c r="AG155" s="11"/>
      <c r="AH155" s="11"/>
    </row>
    <row r="156" spans="1:34" ht="18.95" customHeight="1" x14ac:dyDescent="0.25">
      <c r="A156" s="132" t="str">
        <f t="shared" si="9"/>
        <v>Midday Supervision</v>
      </c>
      <c r="B156" s="133">
        <f t="shared" si="9"/>
        <v>12109</v>
      </c>
      <c r="C156" s="133"/>
      <c r="D156" s="139"/>
      <c r="E156" s="136"/>
      <c r="F156" s="23"/>
      <c r="G156" s="23"/>
      <c r="H156" s="137"/>
      <c r="I156" s="138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1"/>
      <c r="AB156" s="11"/>
      <c r="AC156" s="11"/>
      <c r="AD156" s="11"/>
      <c r="AE156" s="11"/>
      <c r="AF156" s="11"/>
      <c r="AG156" s="11"/>
      <c r="AH156" s="11"/>
    </row>
    <row r="157" spans="1:34" ht="18.95" customHeight="1" x14ac:dyDescent="0.25">
      <c r="A157" s="132" t="str">
        <f t="shared" ref="A157:B162" si="11">A70</f>
        <v>Staff Insurance Premiums</v>
      </c>
      <c r="B157" s="140">
        <f t="shared" si="11"/>
        <v>10000</v>
      </c>
      <c r="C157" s="133"/>
      <c r="D157" s="141" t="s">
        <v>61</v>
      </c>
      <c r="E157" s="136">
        <v>-3040</v>
      </c>
      <c r="F157" s="23"/>
      <c r="G157" s="23"/>
      <c r="H157" s="137"/>
      <c r="I157" s="138">
        <f>IF(E157="",1,0)</f>
        <v>0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1"/>
      <c r="AB157" s="11"/>
      <c r="AC157" s="11"/>
      <c r="AD157" s="11"/>
      <c r="AE157" s="11"/>
      <c r="AF157" s="11"/>
      <c r="AG157" s="11"/>
      <c r="AH157" s="11"/>
    </row>
    <row r="158" spans="1:34" ht="18.95" customHeight="1" x14ac:dyDescent="0.25">
      <c r="A158" s="132" t="str">
        <f t="shared" si="11"/>
        <v>Other Employees Expenses</v>
      </c>
      <c r="B158" s="140">
        <f t="shared" si="11"/>
        <v>4620</v>
      </c>
      <c r="C158" s="133"/>
      <c r="D158" s="141"/>
      <c r="E158" s="142"/>
      <c r="F158" s="23"/>
      <c r="G158" s="23"/>
      <c r="H158" s="137"/>
      <c r="I158" s="138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1"/>
      <c r="AB158" s="11"/>
      <c r="AC158" s="11"/>
      <c r="AD158" s="11"/>
      <c r="AE158" s="11"/>
      <c r="AF158" s="11"/>
      <c r="AG158" s="11"/>
      <c r="AH158" s="11"/>
    </row>
    <row r="159" spans="1:34" ht="15" customHeight="1" x14ac:dyDescent="0.25">
      <c r="A159" s="132" t="str">
        <f t="shared" si="11"/>
        <v>PE Instructor</v>
      </c>
      <c r="B159" s="140">
        <f t="shared" si="11"/>
        <v>9406</v>
      </c>
      <c r="C159" s="133"/>
      <c r="D159" s="133"/>
      <c r="E159" s="143"/>
      <c r="F159" s="23"/>
      <c r="G159" s="23"/>
      <c r="H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1"/>
      <c r="AB159" s="11"/>
      <c r="AC159" s="11"/>
      <c r="AD159" s="11"/>
      <c r="AE159" s="11"/>
      <c r="AF159" s="11"/>
      <c r="AG159" s="11"/>
      <c r="AH159" s="11"/>
    </row>
    <row r="160" spans="1:34" ht="15" customHeight="1" x14ac:dyDescent="0.25">
      <c r="A160" s="132" t="str">
        <f t="shared" si="11"/>
        <v>Breakfast Club Instructor</v>
      </c>
      <c r="B160" s="140">
        <f t="shared" si="11"/>
        <v>4649</v>
      </c>
      <c r="C160" s="133"/>
      <c r="D160" s="144" t="s">
        <v>62</v>
      </c>
      <c r="E160" s="145">
        <f>SUM(B149:B162)+SUM(E149:E152)+E153+E155+E157</f>
        <v>409480</v>
      </c>
      <c r="F160" s="23"/>
      <c r="G160" s="23"/>
      <c r="H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1"/>
      <c r="AB160" s="11"/>
      <c r="AC160" s="11"/>
      <c r="AD160" s="11"/>
      <c r="AE160" s="11"/>
      <c r="AF160" s="11"/>
      <c r="AG160" s="11"/>
      <c r="AH160" s="11"/>
    </row>
    <row r="161" spans="1:34" ht="15" customHeight="1" x14ac:dyDescent="0.25">
      <c r="A161" s="132" t="str">
        <f t="shared" si="11"/>
        <v>Staffing: not in use</v>
      </c>
      <c r="B161" s="140">
        <f t="shared" si="11"/>
        <v>0</v>
      </c>
      <c r="C161" s="133"/>
      <c r="D161" s="133"/>
      <c r="E161" s="143"/>
      <c r="F161" s="23"/>
      <c r="G161" s="23"/>
      <c r="H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1"/>
      <c r="AB161" s="11"/>
      <c r="AC161" s="11"/>
      <c r="AD161" s="11"/>
      <c r="AE161" s="11"/>
      <c r="AF161" s="11"/>
      <c r="AG161" s="11"/>
      <c r="AH161" s="11"/>
    </row>
    <row r="162" spans="1:34" ht="15" customHeight="1" x14ac:dyDescent="0.25">
      <c r="A162" s="132" t="str">
        <f t="shared" si="11"/>
        <v>Staffing: not in use</v>
      </c>
      <c r="B162" s="140">
        <f t="shared" si="11"/>
        <v>0</v>
      </c>
      <c r="C162" s="133"/>
      <c r="D162" s="146" t="s">
        <v>63</v>
      </c>
      <c r="E162" s="147">
        <f>E29-D6-D7-D13</f>
        <v>445020</v>
      </c>
      <c r="F162" s="23"/>
      <c r="G162" s="23"/>
      <c r="H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1"/>
      <c r="AB162" s="11"/>
      <c r="AC162" s="11"/>
      <c r="AD162" s="11"/>
      <c r="AE162" s="11"/>
      <c r="AF162" s="11"/>
      <c r="AG162" s="11"/>
      <c r="AH162" s="11"/>
    </row>
    <row r="163" spans="1:34" ht="15" customHeight="1" x14ac:dyDescent="0.25">
      <c r="A163" s="148"/>
      <c r="B163" s="149"/>
      <c r="C163" s="149"/>
      <c r="D163" s="146"/>
      <c r="E163" s="147"/>
      <c r="F163" s="23"/>
      <c r="G163" s="23"/>
      <c r="H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1"/>
      <c r="AB163" s="11"/>
      <c r="AC163" s="11"/>
      <c r="AD163" s="11"/>
      <c r="AE163" s="11"/>
      <c r="AF163" s="11"/>
      <c r="AG163" s="11"/>
      <c r="AH163" s="11"/>
    </row>
    <row r="164" spans="1:34" ht="44.25" customHeight="1" x14ac:dyDescent="0.25">
      <c r="A164" s="150" t="s">
        <v>64</v>
      </c>
      <c r="B164" s="151"/>
      <c r="C164" s="151"/>
      <c r="D164" s="151"/>
      <c r="E164" s="152">
        <f>ROUND(E160/E162,4)</f>
        <v>0.92010000000000003</v>
      </c>
      <c r="F164" s="23"/>
      <c r="G164" s="23"/>
      <c r="H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/>
      <c r="AB164" s="11"/>
      <c r="AC164" s="11"/>
      <c r="AD164" s="11"/>
      <c r="AE164" s="11"/>
      <c r="AF164" s="11"/>
      <c r="AG164" s="11"/>
      <c r="AH164" s="11"/>
    </row>
    <row r="165" spans="1:34" ht="10.5" customHeight="1" thickBot="1" x14ac:dyDescent="0.3">
      <c r="A165" s="153"/>
      <c r="B165" s="154"/>
      <c r="C165" s="154"/>
      <c r="D165" s="154"/>
      <c r="E165" s="155"/>
      <c r="F165" s="23"/>
      <c r="G165" s="23"/>
      <c r="H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/>
      <c r="AB165" s="11"/>
      <c r="AC165" s="11"/>
      <c r="AD165" s="11"/>
      <c r="AE165" s="11"/>
      <c r="AF165" s="11"/>
      <c r="AG165" s="11"/>
      <c r="AH165" s="11"/>
    </row>
    <row r="166" spans="1:34" ht="15" customHeight="1" x14ac:dyDescent="0.25">
      <c r="A166" s="156" t="s">
        <v>65</v>
      </c>
      <c r="B166" s="107"/>
      <c r="C166" s="107"/>
      <c r="D166" s="68"/>
      <c r="E166" s="157"/>
      <c r="F166" s="23"/>
      <c r="G166" s="23"/>
      <c r="H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/>
      <c r="AB166" s="11"/>
      <c r="AC166" s="11"/>
      <c r="AD166" s="11"/>
      <c r="AE166" s="11"/>
      <c r="AF166" s="11"/>
      <c r="AG166" s="11"/>
      <c r="AH166" s="11"/>
    </row>
    <row r="167" spans="1:34" ht="15" customHeight="1" x14ac:dyDescent="0.25">
      <c r="A167" s="42" t="str">
        <f>"       Capital funds held by school on "&amp;'[1]Fin.Yr Lookups'!A7</f>
        <v xml:space="preserve">       Capital funds held by school on 1/4/19</v>
      </c>
      <c r="B167" s="36"/>
      <c r="C167" s="36"/>
      <c r="D167" s="158"/>
      <c r="E167" s="159">
        <f>[1]Capital!H13</f>
        <v>0</v>
      </c>
      <c r="F167" s="23"/>
      <c r="G167" s="23"/>
      <c r="H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1"/>
      <c r="AB167" s="11"/>
      <c r="AC167" s="11"/>
      <c r="AD167" s="11"/>
      <c r="AE167" s="11"/>
      <c r="AF167" s="11"/>
      <c r="AG167" s="11"/>
      <c r="AH167" s="11"/>
    </row>
    <row r="168" spans="1:34" ht="15" customHeight="1" x14ac:dyDescent="0.25">
      <c r="A168" s="160" t="str">
        <f>"             add "&amp;'[1]Fin.Yr Lookups'!A5&amp;" Capital Funding/Income to be claimed from LA"</f>
        <v xml:space="preserve">             add 2019-20 Capital Funding/Income to be claimed from LA</v>
      </c>
      <c r="B168" s="161"/>
      <c r="C168" s="161"/>
      <c r="D168" s="133"/>
      <c r="E168" s="73">
        <f>[1]Capital!H18+[1]Capital!H19+[1]Capital!H20+[1]Capital!H22+[1]Capital!H23+[1]Capital!H24</f>
        <v>0</v>
      </c>
      <c r="F168" s="23"/>
      <c r="G168" s="23"/>
      <c r="H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1"/>
      <c r="AB168" s="11"/>
      <c r="AC168" s="11"/>
      <c r="AD168" s="11"/>
      <c r="AE168" s="11"/>
      <c r="AF168" s="11"/>
      <c r="AG168" s="11"/>
      <c r="AH168" s="11"/>
    </row>
    <row r="169" spans="1:34" ht="15" customHeight="1" x14ac:dyDescent="0.25">
      <c r="A169" s="50" t="s">
        <v>66</v>
      </c>
      <c r="B169" s="34"/>
      <c r="C169" s="34"/>
      <c r="D169" s="162"/>
      <c r="E169" s="73">
        <f>[1]Capital!H21</f>
        <v>0</v>
      </c>
      <c r="F169" s="23"/>
      <c r="G169" s="23"/>
      <c r="H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1"/>
      <c r="AB169" s="11"/>
      <c r="AC169" s="11"/>
      <c r="AD169" s="11"/>
      <c r="AE169" s="11"/>
      <c r="AF169" s="11"/>
      <c r="AG169" s="11"/>
      <c r="AH169" s="11"/>
    </row>
    <row r="170" spans="1:34" ht="15" customHeight="1" x14ac:dyDescent="0.25">
      <c r="A170" s="29" t="str">
        <f>"             less Expenditure on "&amp;'[1]Fin.Yr Lookups'!A5&amp;" Capital Projects"</f>
        <v xml:space="preserve">             less Expenditure on 2019-20 Capital Projects</v>
      </c>
      <c r="B170" s="30"/>
      <c r="C170" s="30"/>
      <c r="D170" s="162"/>
      <c r="E170" s="163">
        <f>[1]Capital!H37</f>
        <v>0</v>
      </c>
      <c r="F170" s="23"/>
      <c r="G170" s="23"/>
      <c r="H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1"/>
      <c r="AB170" s="11"/>
      <c r="AC170" s="11"/>
      <c r="AD170" s="11"/>
      <c r="AE170" s="11"/>
      <c r="AF170" s="11"/>
      <c r="AG170" s="11"/>
      <c r="AH170" s="11"/>
    </row>
    <row r="171" spans="1:34" ht="15" customHeight="1" x14ac:dyDescent="0.25">
      <c r="A171" s="42" t="str">
        <f>"       = Projected Capital Balance held by school on "&amp;'[1]Fin.Yr Lookups'!A8</f>
        <v xml:space="preserve">       = Projected Capital Balance held by school on 31/3/20</v>
      </c>
      <c r="B171" s="164"/>
      <c r="C171" s="164"/>
      <c r="D171" s="165"/>
      <c r="E171" s="40">
        <f>[1]Capital!H39</f>
        <v>0</v>
      </c>
      <c r="F171" s="23"/>
      <c r="G171" s="23"/>
      <c r="H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/>
      <c r="AB171" s="11"/>
      <c r="AC171" s="11"/>
      <c r="AD171" s="11"/>
      <c r="AE171" s="11"/>
      <c r="AF171" s="11"/>
      <c r="AG171" s="11"/>
      <c r="AH171" s="11"/>
    </row>
    <row r="172" spans="1:34" ht="3" customHeight="1" x14ac:dyDescent="0.25">
      <c r="A172" s="42"/>
      <c r="B172" s="164"/>
      <c r="C172" s="164"/>
      <c r="D172" s="47"/>
      <c r="E172" s="40"/>
      <c r="F172" s="23"/>
      <c r="G172" s="23"/>
      <c r="H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1"/>
      <c r="AB172" s="11"/>
      <c r="AC172" s="11"/>
      <c r="AD172" s="11"/>
      <c r="AE172" s="11"/>
      <c r="AF172" s="11"/>
      <c r="AG172" s="11"/>
      <c r="AH172" s="11"/>
    </row>
    <row r="173" spans="1:34" ht="26.25" customHeight="1" x14ac:dyDescent="0.25">
      <c r="A173" s="166" t="str">
        <f>"      Formula Capital Grant funding available, but which is not to be claimed from the
      Local Authority until after the "&amp;'[1]Fin.Yr Lookups'!A5&amp;" financial year."</f>
        <v xml:space="preserve">      Formula Capital Grant funding available, but which is not to be claimed from the
      Local Authority until after the 2019-20 financial year.</v>
      </c>
      <c r="B173" s="167"/>
      <c r="C173" s="167"/>
      <c r="D173" s="167"/>
      <c r="E173" s="168">
        <f>[1]Capital!H9</f>
        <v>0</v>
      </c>
      <c r="F173" s="23"/>
      <c r="G173" s="23"/>
      <c r="H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1"/>
      <c r="AB173" s="11"/>
      <c r="AC173" s="11"/>
      <c r="AD173" s="11"/>
      <c r="AE173" s="11"/>
      <c r="AF173" s="11"/>
      <c r="AG173" s="11"/>
      <c r="AH173" s="11"/>
    </row>
    <row r="174" spans="1:34" ht="3.75" customHeight="1" thickBot="1" x14ac:dyDescent="0.3">
      <c r="A174" s="103"/>
      <c r="B174" s="83"/>
      <c r="C174" s="83"/>
      <c r="D174" s="83"/>
      <c r="E174" s="104"/>
      <c r="F174" s="23"/>
      <c r="G174" s="23"/>
      <c r="H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1"/>
      <c r="AB174" s="11"/>
      <c r="AC174" s="11"/>
      <c r="AD174" s="11"/>
      <c r="AE174" s="11"/>
      <c r="AF174" s="11"/>
      <c r="AG174" s="11"/>
      <c r="AH174" s="11"/>
    </row>
    <row r="175" spans="1:34" ht="18" customHeight="1" x14ac:dyDescent="0.25">
      <c r="A175" s="169" t="s">
        <v>67</v>
      </c>
      <c r="B175" s="36"/>
      <c r="C175" s="36"/>
      <c r="D175" s="36"/>
      <c r="E175" s="32"/>
      <c r="F175" s="23"/>
      <c r="G175" s="23"/>
      <c r="H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1"/>
      <c r="AB175" s="11"/>
      <c r="AC175" s="11"/>
      <c r="AD175" s="11"/>
      <c r="AE175" s="11"/>
      <c r="AF175" s="11"/>
      <c r="AG175" s="11"/>
      <c r="AH175" s="11"/>
    </row>
    <row r="176" spans="1:34" ht="6" customHeight="1" x14ac:dyDescent="0.25">
      <c r="A176" s="42"/>
      <c r="B176" s="36"/>
      <c r="C176" s="36"/>
      <c r="D176" s="36"/>
      <c r="E176" s="32"/>
      <c r="F176" s="23"/>
      <c r="G176" s="23"/>
      <c r="H176" s="137" t="str">
        <f>IF(D177="","Please enter the date of the meeting at which the budget was approved","")</f>
        <v>Please enter the date of the meeting at which the budget was approved</v>
      </c>
      <c r="I176" s="170"/>
      <c r="J176" s="100"/>
      <c r="K176" s="100"/>
      <c r="L176" s="10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1"/>
      <c r="AB176" s="11"/>
      <c r="AC176" s="11"/>
      <c r="AD176" s="11"/>
      <c r="AE176" s="11"/>
      <c r="AF176" s="11"/>
      <c r="AG176" s="11"/>
      <c r="AH176" s="11"/>
    </row>
    <row r="177" spans="1:34" ht="26.25" customHeight="1" x14ac:dyDescent="0.25">
      <c r="A177" s="171" t="s">
        <v>68</v>
      </c>
      <c r="B177" s="172"/>
      <c r="C177" s="173"/>
      <c r="D177" s="174"/>
      <c r="E177" s="32"/>
      <c r="F177" s="23"/>
      <c r="G177" s="23"/>
      <c r="H177" s="137"/>
      <c r="I177" s="138">
        <f>IF(H176&lt;&gt;"",1,0)</f>
        <v>1</v>
      </c>
      <c r="J177" s="100"/>
      <c r="K177" s="100"/>
      <c r="L177" s="10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1"/>
      <c r="AB177" s="11"/>
      <c r="AC177" s="11"/>
      <c r="AD177" s="11"/>
      <c r="AE177" s="11"/>
      <c r="AF177" s="11"/>
      <c r="AG177" s="11"/>
      <c r="AH177" s="11"/>
    </row>
    <row r="178" spans="1:34" ht="6" customHeight="1" x14ac:dyDescent="0.25">
      <c r="A178" s="42"/>
      <c r="B178" s="36"/>
      <c r="C178" s="36"/>
      <c r="D178" s="36"/>
      <c r="E178" s="32"/>
      <c r="F178" s="23"/>
      <c r="G178" s="23"/>
      <c r="H178" s="137"/>
      <c r="I178" s="138"/>
      <c r="J178" s="100"/>
      <c r="K178" s="100"/>
      <c r="L178" s="10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1"/>
      <c r="AB178" s="11"/>
      <c r="AC178" s="11"/>
      <c r="AD178" s="11"/>
      <c r="AE178" s="11"/>
      <c r="AF178" s="11"/>
      <c r="AG178" s="11"/>
      <c r="AH178" s="11"/>
    </row>
    <row r="179" spans="1:34" ht="60.75" customHeight="1" x14ac:dyDescent="0.25">
      <c r="A179" s="175" t="s">
        <v>69</v>
      </c>
      <c r="B179" s="176"/>
      <c r="C179" s="36"/>
      <c r="D179" s="177"/>
      <c r="E179" s="178"/>
      <c r="F179" s="23"/>
      <c r="G179" s="23"/>
      <c r="H179" s="10"/>
      <c r="I179" s="138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1"/>
      <c r="AB179" s="11"/>
      <c r="AC179" s="11"/>
      <c r="AD179" s="11"/>
      <c r="AE179" s="11"/>
      <c r="AF179" s="11"/>
      <c r="AG179" s="11"/>
      <c r="AH179" s="11"/>
    </row>
    <row r="180" spans="1:34" ht="6" customHeight="1" x14ac:dyDescent="0.25">
      <c r="A180" s="42"/>
      <c r="B180" s="36"/>
      <c r="C180" s="36"/>
      <c r="D180" s="36"/>
      <c r="E180" s="32"/>
      <c r="F180" s="23"/>
      <c r="G180" s="23"/>
      <c r="H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1"/>
      <c r="AB180" s="11"/>
      <c r="AC180" s="11"/>
      <c r="AD180" s="11"/>
      <c r="AE180" s="11"/>
      <c r="AF180" s="11"/>
      <c r="AG180" s="11"/>
      <c r="AH180" s="11"/>
    </row>
    <row r="181" spans="1:34" ht="25.5" customHeight="1" x14ac:dyDescent="0.25">
      <c r="A181" s="179" t="s">
        <v>70</v>
      </c>
      <c r="B181" s="180"/>
      <c r="C181" s="180"/>
      <c r="D181" s="46"/>
      <c r="E181" s="181"/>
      <c r="F181" s="182"/>
      <c r="G181" s="23"/>
      <c r="H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1"/>
      <c r="AB181" s="11"/>
      <c r="AC181" s="11"/>
      <c r="AD181" s="11"/>
      <c r="AE181" s="11"/>
      <c r="AF181" s="11"/>
      <c r="AG181" s="11"/>
      <c r="AH181" s="11"/>
    </row>
    <row r="182" spans="1:34" ht="57" customHeight="1" x14ac:dyDescent="0.25">
      <c r="A182" s="183" t="str">
        <f>"By sending this return I certify that the Governing Body/Finance Committee has agreed the figures presented here as a true and accurate record of the approved "&amp;'[1]Fin.Yr Lookups'!A5&amp;" budget and that this budget has been entered and fixed on to the school's financial accounting system.
An authorised hardcopy of the document has been retained at the school."</f>
        <v>By sending this return I certify that the Governing Body/Finance Committee has agreed the figures presented here as a true and accurate record of the approved 2019-20 budget and that this budget has been entered and fixed on to the school's financial accounting system.
An authorised hardcopy of the document has been retained at the school.</v>
      </c>
      <c r="B182" s="184"/>
      <c r="C182" s="184"/>
      <c r="D182" s="184"/>
      <c r="E182" s="185"/>
      <c r="F182" s="182"/>
      <c r="G182" s="23"/>
      <c r="H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1"/>
      <c r="AB182" s="11"/>
      <c r="AC182" s="11"/>
      <c r="AD182" s="11"/>
      <c r="AE182" s="11"/>
      <c r="AF182" s="11"/>
      <c r="AG182" s="11"/>
      <c r="AH182" s="11"/>
    </row>
    <row r="183" spans="1:34" ht="25.5" customHeight="1" x14ac:dyDescent="0.25">
      <c r="A183" s="186" t="s">
        <v>71</v>
      </c>
      <c r="B183" s="187" t="s">
        <v>72</v>
      </c>
      <c r="C183" s="188"/>
      <c r="D183" s="188"/>
      <c r="E183" s="189"/>
      <c r="F183" s="182"/>
      <c r="G183" s="23"/>
      <c r="H183" s="10" t="str">
        <f>IF(OR(B183="(please enter your name here if you are able to certify the above statement as being correct)",B183=""),"Headteacher -  please enter your name to certify this return before sending it to the Local Authority","")</f>
        <v>Headteacher -  please enter your name to certify this return before sending it to the Local Authority</v>
      </c>
      <c r="I183" s="138">
        <f>IF(H183&lt;&gt;"",1,0)</f>
        <v>1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1"/>
      <c r="AB183" s="11"/>
      <c r="AC183" s="11"/>
      <c r="AD183" s="11"/>
      <c r="AE183" s="11"/>
      <c r="AF183" s="11"/>
      <c r="AG183" s="11"/>
      <c r="AH183" s="11"/>
    </row>
    <row r="184" spans="1:34" ht="6" customHeight="1" x14ac:dyDescent="0.25">
      <c r="A184" s="190"/>
      <c r="B184" s="191"/>
      <c r="C184" s="191"/>
      <c r="D184" s="192"/>
      <c r="E184" s="193"/>
      <c r="F184" s="182"/>
      <c r="G184" s="23"/>
      <c r="H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1"/>
      <c r="AB184" s="11"/>
      <c r="AC184" s="11"/>
      <c r="AD184" s="11"/>
      <c r="AE184" s="11"/>
      <c r="AF184" s="11"/>
      <c r="AG184" s="11"/>
      <c r="AH184" s="11"/>
    </row>
    <row r="185" spans="1:34" ht="57" customHeight="1" x14ac:dyDescent="0.25">
      <c r="A185" s="194" t="str">
        <f>IF(AND(H1="",H2="",H4="",H176="",H183="",I185&lt;1),"Thank you, the Budget Plan Notification is complete. Click on the button to the right of this message to create a file,which can then be e-mailed to the Schools Finance Team as your budget return for the "&amp;'[1]Fin.Yr Lookups'!A5&amp;" financial year.","Please address all issues detailed in column H before creating the budget return for the Schools Finance Team")</f>
        <v>Please address all issues detailed in column H before creating the budget return for the Schools Finance Team</v>
      </c>
      <c r="B185" s="195"/>
      <c r="C185" s="195"/>
      <c r="D185" s="195"/>
      <c r="E185" s="196"/>
      <c r="F185" s="182"/>
      <c r="G185" s="23"/>
      <c r="H185" s="10"/>
      <c r="I185" s="28">
        <f>SUM(I3:I183)</f>
        <v>2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1"/>
      <c r="AB185" s="11"/>
      <c r="AC185" s="11"/>
      <c r="AD185" s="11"/>
      <c r="AE185" s="11"/>
      <c r="AF185" s="11"/>
      <c r="AG185" s="11"/>
      <c r="AH185" s="11"/>
    </row>
    <row r="186" spans="1:34" ht="9.75" customHeight="1" thickBot="1" x14ac:dyDescent="0.3">
      <c r="A186" s="197"/>
      <c r="B186" s="198"/>
      <c r="C186" s="198"/>
      <c r="D186" s="199"/>
      <c r="E186" s="200"/>
      <c r="F186" s="182"/>
      <c r="G186" s="23"/>
      <c r="H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1"/>
      <c r="AB186" s="11"/>
      <c r="AC186" s="11"/>
      <c r="AD186" s="11"/>
      <c r="AE186" s="11"/>
      <c r="AF186" s="11"/>
      <c r="AG186" s="11"/>
      <c r="AH186" s="11"/>
    </row>
    <row r="187" spans="1:34" x14ac:dyDescent="0.25">
      <c r="D187" s="182"/>
      <c r="E187" s="182"/>
      <c r="F187" s="182"/>
      <c r="G187" s="23"/>
      <c r="H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1"/>
      <c r="AB187" s="11"/>
      <c r="AC187" s="11"/>
      <c r="AD187" s="11"/>
      <c r="AE187" s="11"/>
      <c r="AF187" s="11"/>
      <c r="AG187" s="11"/>
      <c r="AH187" s="11"/>
    </row>
    <row r="188" spans="1:34" x14ac:dyDescent="0.25">
      <c r="F188" s="23"/>
      <c r="G188" s="23"/>
      <c r="H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1"/>
      <c r="AB188" s="11"/>
      <c r="AC188" s="11"/>
      <c r="AD188" s="11"/>
      <c r="AE188" s="11"/>
      <c r="AF188" s="11"/>
      <c r="AG188" s="11"/>
      <c r="AH188" s="11"/>
    </row>
    <row r="189" spans="1:34" x14ac:dyDescent="0.25">
      <c r="F189" s="23"/>
      <c r="G189" s="23"/>
      <c r="H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1"/>
      <c r="AB189" s="11"/>
      <c r="AC189" s="11"/>
      <c r="AD189" s="11"/>
      <c r="AE189" s="11"/>
      <c r="AF189" s="11"/>
      <c r="AG189" s="11"/>
      <c r="AH189" s="11"/>
    </row>
    <row r="190" spans="1:34" x14ac:dyDescent="0.25">
      <c r="F190" s="23"/>
      <c r="G190" s="23"/>
      <c r="H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1"/>
      <c r="AB190" s="11"/>
      <c r="AC190" s="11"/>
      <c r="AD190" s="11"/>
      <c r="AE190" s="11"/>
      <c r="AF190" s="11"/>
      <c r="AG190" s="11"/>
      <c r="AH190" s="11"/>
    </row>
    <row r="191" spans="1:34" x14ac:dyDescent="0.25">
      <c r="F191" s="23"/>
      <c r="G191" s="23"/>
      <c r="H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1"/>
      <c r="AB191" s="11"/>
      <c r="AC191" s="11"/>
      <c r="AD191" s="11"/>
      <c r="AE191" s="11"/>
      <c r="AF191" s="11"/>
      <c r="AG191" s="11"/>
      <c r="AH191" s="11"/>
    </row>
    <row r="192" spans="1:34" x14ac:dyDescent="0.25">
      <c r="F192" s="23"/>
      <c r="G192" s="23"/>
      <c r="H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1"/>
      <c r="AB192" s="11"/>
      <c r="AC192" s="11"/>
      <c r="AD192" s="11"/>
      <c r="AE192" s="11"/>
      <c r="AF192" s="11"/>
      <c r="AG192" s="11"/>
      <c r="AH192" s="11"/>
    </row>
    <row r="193" spans="6:35" x14ac:dyDescent="0.25">
      <c r="F193" s="23"/>
      <c r="G193" s="23"/>
      <c r="H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6:35" x14ac:dyDescent="0.25">
      <c r="F194" s="23"/>
      <c r="G194" s="23"/>
      <c r="H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6:35" x14ac:dyDescent="0.25">
      <c r="F195" s="23"/>
      <c r="G195" s="23"/>
      <c r="H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6:35" x14ac:dyDescent="0.25">
      <c r="F196" s="23"/>
      <c r="G196" s="23"/>
      <c r="H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6:35" x14ac:dyDescent="0.25">
      <c r="F197" s="23"/>
      <c r="G197" s="23"/>
      <c r="H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6:35" s="23" customFormat="1" x14ac:dyDescent="0.25">
      <c r="H198" s="10"/>
      <c r="I198" s="28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I198" s="11"/>
    </row>
    <row r="199" spans="6:35" s="23" customFormat="1" x14ac:dyDescent="0.25">
      <c r="H199" s="10"/>
      <c r="I199" s="28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I199" s="11"/>
    </row>
    <row r="200" spans="6:35" s="23" customFormat="1" x14ac:dyDescent="0.25">
      <c r="H200" s="10"/>
      <c r="I200" s="28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I200" s="11"/>
    </row>
    <row r="201" spans="6:35" s="23" customFormat="1" x14ac:dyDescent="0.25">
      <c r="H201" s="10"/>
      <c r="I201" s="28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I201" s="11"/>
    </row>
    <row r="202" spans="6:35" s="23" customFormat="1" x14ac:dyDescent="0.25">
      <c r="H202" s="10"/>
      <c r="I202" s="28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I202" s="11"/>
    </row>
    <row r="203" spans="6:35" s="23" customFormat="1" x14ac:dyDescent="0.25">
      <c r="H203" s="10"/>
      <c r="I203" s="28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I203" s="11"/>
    </row>
    <row r="204" spans="6:35" s="23" customFormat="1" x14ac:dyDescent="0.25">
      <c r="H204" s="10"/>
      <c r="I204" s="28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I204" s="11"/>
    </row>
    <row r="205" spans="6:35" s="23" customFormat="1" x14ac:dyDescent="0.25">
      <c r="H205" s="10"/>
      <c r="I205" s="28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I205" s="11"/>
    </row>
    <row r="206" spans="6:35" s="23" customFormat="1" x14ac:dyDescent="0.25">
      <c r="H206" s="10"/>
      <c r="I206" s="28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I206" s="11"/>
    </row>
    <row r="207" spans="6:35" s="23" customFormat="1" x14ac:dyDescent="0.25">
      <c r="H207" s="10"/>
      <c r="I207" s="28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I207" s="11"/>
    </row>
    <row r="208" spans="6:35" s="23" customFormat="1" x14ac:dyDescent="0.25">
      <c r="H208" s="10"/>
      <c r="I208" s="28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I208" s="11"/>
    </row>
    <row r="209" spans="8:35" s="23" customFormat="1" x14ac:dyDescent="0.25">
      <c r="H209" s="10"/>
      <c r="I209" s="28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I209" s="11"/>
    </row>
    <row r="210" spans="8:35" s="23" customFormat="1" x14ac:dyDescent="0.25">
      <c r="H210" s="10"/>
      <c r="I210" s="28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I210" s="11"/>
    </row>
    <row r="211" spans="8:35" s="23" customFormat="1" x14ac:dyDescent="0.25">
      <c r="H211" s="10"/>
      <c r="I211" s="28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8:35" s="23" customFormat="1" x14ac:dyDescent="0.25">
      <c r="H212" s="10"/>
      <c r="I212" s="28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8:35" s="23" customFormat="1" x14ac:dyDescent="0.25">
      <c r="H213" s="10"/>
      <c r="I213" s="28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8:35" s="23" customFormat="1" x14ac:dyDescent="0.25">
      <c r="H214" s="10"/>
      <c r="I214" s="28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8:35" s="23" customFormat="1" x14ac:dyDescent="0.25">
      <c r="H215" s="10"/>
      <c r="I215" s="28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8:35" s="23" customFormat="1" x14ac:dyDescent="0.25">
      <c r="H216" s="10"/>
      <c r="I216" s="28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8:35" s="23" customFormat="1" x14ac:dyDescent="0.25">
      <c r="H217" s="10"/>
      <c r="I217" s="28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8:35" s="23" customFormat="1" x14ac:dyDescent="0.25">
      <c r="H218" s="10"/>
      <c r="I218" s="28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8:35" s="23" customFormat="1" x14ac:dyDescent="0.25">
      <c r="H219" s="10"/>
      <c r="I219" s="28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8:35" s="23" customFormat="1" x14ac:dyDescent="0.25">
      <c r="H220" s="10"/>
      <c r="I220" s="28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8:35" s="23" customFormat="1" x14ac:dyDescent="0.25">
      <c r="H221" s="10"/>
      <c r="I221" s="28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8:35" s="23" customFormat="1" x14ac:dyDescent="0.25">
      <c r="H222" s="10"/>
      <c r="I222" s="28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I222" s="11"/>
    </row>
    <row r="223" spans="8:35" s="23" customFormat="1" x14ac:dyDescent="0.25">
      <c r="H223" s="10"/>
      <c r="I223" s="28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I223" s="11"/>
    </row>
    <row r="224" spans="8:35" s="23" customFormat="1" x14ac:dyDescent="0.25">
      <c r="H224" s="10"/>
      <c r="I224" s="28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I224" s="11"/>
    </row>
    <row r="225" spans="8:35" s="23" customFormat="1" x14ac:dyDescent="0.25">
      <c r="H225" s="10"/>
      <c r="I225" s="28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I225" s="11"/>
    </row>
    <row r="226" spans="8:35" s="23" customFormat="1" x14ac:dyDescent="0.25">
      <c r="H226" s="10"/>
      <c r="I226" s="28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I226" s="11"/>
    </row>
    <row r="227" spans="8:35" s="23" customFormat="1" x14ac:dyDescent="0.25">
      <c r="H227" s="10"/>
      <c r="I227" s="28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I227" s="11"/>
    </row>
    <row r="228" spans="8:35" s="23" customFormat="1" x14ac:dyDescent="0.25">
      <c r="H228" s="10"/>
      <c r="I228" s="28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I228" s="11"/>
    </row>
    <row r="229" spans="8:35" s="23" customFormat="1" x14ac:dyDescent="0.25">
      <c r="H229" s="10"/>
      <c r="I229" s="28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I229" s="11"/>
    </row>
    <row r="230" spans="8:35" s="23" customFormat="1" x14ac:dyDescent="0.25">
      <c r="H230" s="10"/>
      <c r="I230" s="28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I230" s="11"/>
    </row>
    <row r="231" spans="8:35" s="23" customFormat="1" x14ac:dyDescent="0.25">
      <c r="H231" s="10"/>
      <c r="I231" s="28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I231" s="11"/>
    </row>
    <row r="232" spans="8:35" s="23" customFormat="1" x14ac:dyDescent="0.25">
      <c r="H232" s="10"/>
      <c r="I232" s="28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I232" s="11"/>
    </row>
    <row r="233" spans="8:35" s="23" customFormat="1" x14ac:dyDescent="0.25">
      <c r="H233" s="10"/>
      <c r="I233" s="28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I233" s="11"/>
    </row>
    <row r="234" spans="8:35" s="23" customFormat="1" x14ac:dyDescent="0.25">
      <c r="H234" s="10"/>
      <c r="I234" s="28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I234" s="11"/>
    </row>
    <row r="235" spans="8:35" s="23" customFormat="1" x14ac:dyDescent="0.25">
      <c r="H235" s="10"/>
      <c r="I235" s="28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I235" s="11"/>
    </row>
    <row r="236" spans="8:35" s="23" customFormat="1" x14ac:dyDescent="0.25">
      <c r="H236" s="10"/>
      <c r="I236" s="28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I236" s="11"/>
    </row>
    <row r="237" spans="8:35" s="23" customFormat="1" x14ac:dyDescent="0.25">
      <c r="H237" s="10"/>
      <c r="I237" s="28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I237" s="11"/>
    </row>
    <row r="238" spans="8:35" s="23" customFormat="1" x14ac:dyDescent="0.25">
      <c r="H238" s="10"/>
      <c r="I238" s="28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I238" s="11"/>
    </row>
    <row r="239" spans="8:35" s="23" customFormat="1" x14ac:dyDescent="0.25">
      <c r="H239" s="10"/>
      <c r="I239" s="28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I239" s="11"/>
    </row>
    <row r="240" spans="8:35" s="23" customFormat="1" x14ac:dyDescent="0.25">
      <c r="H240" s="10"/>
      <c r="I240" s="28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I240" s="11"/>
    </row>
    <row r="241" spans="8:35" s="23" customFormat="1" x14ac:dyDescent="0.25">
      <c r="H241" s="10"/>
      <c r="I241" s="28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I241" s="11"/>
    </row>
    <row r="242" spans="8:35" s="23" customFormat="1" x14ac:dyDescent="0.25">
      <c r="H242" s="10"/>
      <c r="I242" s="28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I242" s="11"/>
    </row>
    <row r="243" spans="8:35" s="23" customFormat="1" x14ac:dyDescent="0.25">
      <c r="H243" s="10"/>
      <c r="I243" s="28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I243" s="11"/>
    </row>
    <row r="244" spans="8:35" s="23" customFormat="1" x14ac:dyDescent="0.25">
      <c r="H244" s="10"/>
      <c r="I244" s="28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I244" s="11"/>
    </row>
    <row r="245" spans="8:35" s="23" customFormat="1" x14ac:dyDescent="0.25">
      <c r="H245" s="10"/>
      <c r="I245" s="28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I245" s="11"/>
    </row>
    <row r="246" spans="8:35" s="23" customFormat="1" x14ac:dyDescent="0.25">
      <c r="H246" s="10"/>
      <c r="I246" s="28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I246" s="11"/>
    </row>
    <row r="247" spans="8:35" s="23" customFormat="1" x14ac:dyDescent="0.25">
      <c r="H247" s="10"/>
      <c r="I247" s="28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I247" s="11"/>
    </row>
    <row r="248" spans="8:35" s="23" customFormat="1" x14ac:dyDescent="0.25">
      <c r="H248" s="10"/>
      <c r="I248" s="28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I248" s="11"/>
    </row>
    <row r="249" spans="8:35" s="23" customFormat="1" x14ac:dyDescent="0.25">
      <c r="H249" s="10"/>
      <c r="I249" s="28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I249" s="11"/>
    </row>
    <row r="250" spans="8:35" s="23" customFormat="1" x14ac:dyDescent="0.25">
      <c r="H250" s="10"/>
      <c r="I250" s="28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I250" s="11"/>
    </row>
    <row r="251" spans="8:35" s="23" customFormat="1" x14ac:dyDescent="0.25">
      <c r="H251" s="10"/>
      <c r="I251" s="28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I251" s="11"/>
    </row>
    <row r="252" spans="8:35" s="23" customFormat="1" x14ac:dyDescent="0.25">
      <c r="H252" s="10"/>
      <c r="I252" s="28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I252" s="11"/>
    </row>
    <row r="253" spans="8:35" s="23" customFormat="1" x14ac:dyDescent="0.25">
      <c r="H253" s="10"/>
      <c r="I253" s="28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I253" s="11"/>
    </row>
    <row r="254" spans="8:35" s="23" customFormat="1" x14ac:dyDescent="0.25">
      <c r="H254" s="10"/>
      <c r="I254" s="28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I254" s="11"/>
    </row>
    <row r="255" spans="8:35" s="23" customFormat="1" x14ac:dyDescent="0.25">
      <c r="H255" s="10"/>
      <c r="I255" s="28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I255" s="11"/>
    </row>
    <row r="256" spans="8:35" s="23" customFormat="1" x14ac:dyDescent="0.25">
      <c r="H256" s="10"/>
      <c r="I256" s="28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I256" s="11"/>
    </row>
    <row r="257" spans="8:35" s="23" customFormat="1" x14ac:dyDescent="0.25">
      <c r="H257" s="10"/>
      <c r="I257" s="28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I257" s="11"/>
    </row>
    <row r="258" spans="8:35" s="23" customFormat="1" x14ac:dyDescent="0.25">
      <c r="H258" s="10"/>
      <c r="I258" s="28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I258" s="11"/>
    </row>
    <row r="259" spans="8:35" s="23" customFormat="1" x14ac:dyDescent="0.25">
      <c r="H259" s="10"/>
      <c r="I259" s="28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I259" s="11"/>
    </row>
    <row r="260" spans="8:35" s="23" customFormat="1" x14ac:dyDescent="0.25">
      <c r="H260" s="10"/>
      <c r="I260" s="28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I260" s="11"/>
    </row>
    <row r="261" spans="8:35" s="23" customFormat="1" x14ac:dyDescent="0.25">
      <c r="H261" s="10"/>
      <c r="I261" s="28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I261" s="11"/>
    </row>
    <row r="262" spans="8:35" s="23" customFormat="1" x14ac:dyDescent="0.25">
      <c r="H262" s="10"/>
      <c r="I262" s="28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I262" s="11"/>
    </row>
    <row r="263" spans="8:35" s="23" customFormat="1" x14ac:dyDescent="0.25">
      <c r="H263" s="10"/>
      <c r="I263" s="28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I263" s="11"/>
    </row>
    <row r="264" spans="8:35" s="23" customFormat="1" x14ac:dyDescent="0.25">
      <c r="H264" s="10"/>
      <c r="I264" s="28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I264" s="11"/>
    </row>
    <row r="265" spans="8:35" s="23" customFormat="1" x14ac:dyDescent="0.25">
      <c r="H265" s="10"/>
      <c r="I265" s="28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I265" s="11"/>
    </row>
    <row r="266" spans="8:35" s="23" customFormat="1" x14ac:dyDescent="0.25">
      <c r="H266" s="10"/>
      <c r="I266" s="28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I266" s="11"/>
    </row>
    <row r="267" spans="8:35" s="23" customFormat="1" x14ac:dyDescent="0.25">
      <c r="H267" s="10"/>
      <c r="I267" s="28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I267" s="11"/>
    </row>
    <row r="268" spans="8:35" s="23" customFormat="1" x14ac:dyDescent="0.25">
      <c r="H268" s="10"/>
      <c r="I268" s="28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I268" s="11"/>
    </row>
    <row r="269" spans="8:35" s="23" customFormat="1" x14ac:dyDescent="0.25">
      <c r="H269" s="10"/>
      <c r="I269" s="28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I269" s="11"/>
    </row>
    <row r="270" spans="8:35" s="23" customFormat="1" x14ac:dyDescent="0.25">
      <c r="H270" s="10"/>
      <c r="I270" s="28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I270" s="11"/>
    </row>
    <row r="271" spans="8:35" s="23" customFormat="1" x14ac:dyDescent="0.25">
      <c r="H271" s="10"/>
      <c r="I271" s="28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I271" s="11"/>
    </row>
    <row r="272" spans="8:35" s="23" customFormat="1" x14ac:dyDescent="0.25">
      <c r="H272" s="10"/>
      <c r="I272" s="28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I272" s="11"/>
    </row>
    <row r="273" spans="8:35" s="23" customFormat="1" x14ac:dyDescent="0.25">
      <c r="H273" s="10"/>
      <c r="I273" s="28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I273" s="11"/>
    </row>
    <row r="274" spans="8:35" s="23" customFormat="1" x14ac:dyDescent="0.25">
      <c r="H274" s="10"/>
      <c r="I274" s="28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I274" s="11"/>
    </row>
    <row r="275" spans="8:35" s="23" customFormat="1" x14ac:dyDescent="0.25">
      <c r="H275" s="10"/>
      <c r="I275" s="28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I275" s="11"/>
    </row>
    <row r="276" spans="8:35" s="23" customFormat="1" x14ac:dyDescent="0.25">
      <c r="H276" s="10"/>
      <c r="I276" s="28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I276" s="11"/>
    </row>
    <row r="277" spans="8:35" s="23" customFormat="1" x14ac:dyDescent="0.25">
      <c r="H277" s="10"/>
      <c r="I277" s="28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I277" s="11"/>
    </row>
    <row r="278" spans="8:35" s="23" customFormat="1" x14ac:dyDescent="0.25">
      <c r="H278" s="10"/>
      <c r="I278" s="28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I278" s="11"/>
    </row>
    <row r="279" spans="8:35" s="23" customFormat="1" x14ac:dyDescent="0.25">
      <c r="H279" s="10"/>
      <c r="I279" s="28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I279" s="11"/>
    </row>
    <row r="280" spans="8:35" s="23" customFormat="1" x14ac:dyDescent="0.25">
      <c r="H280" s="10"/>
      <c r="I280" s="28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I280" s="11"/>
    </row>
    <row r="281" spans="8:35" s="23" customFormat="1" x14ac:dyDescent="0.25">
      <c r="H281" s="10"/>
      <c r="I281" s="28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I281" s="11"/>
    </row>
    <row r="282" spans="8:35" s="23" customFormat="1" x14ac:dyDescent="0.25">
      <c r="H282" s="10"/>
      <c r="I282" s="28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I282" s="11"/>
    </row>
    <row r="283" spans="8:35" s="23" customFormat="1" x14ac:dyDescent="0.25">
      <c r="H283" s="10"/>
      <c r="I283" s="28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I283" s="11"/>
    </row>
    <row r="284" spans="8:35" s="23" customFormat="1" x14ac:dyDescent="0.25">
      <c r="H284" s="10"/>
      <c r="I284" s="28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I284" s="11"/>
    </row>
    <row r="285" spans="8:35" s="23" customFormat="1" x14ac:dyDescent="0.25">
      <c r="H285" s="10"/>
      <c r="I285" s="28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I285" s="11"/>
    </row>
    <row r="286" spans="8:35" s="23" customFormat="1" x14ac:dyDescent="0.25">
      <c r="H286" s="10"/>
      <c r="I286" s="28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I286" s="11"/>
    </row>
    <row r="287" spans="8:35" s="23" customFormat="1" x14ac:dyDescent="0.25">
      <c r="H287" s="10"/>
      <c r="I287" s="28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I287" s="11"/>
    </row>
    <row r="288" spans="8:35" s="23" customFormat="1" x14ac:dyDescent="0.25">
      <c r="H288" s="10"/>
      <c r="I288" s="28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I288" s="11"/>
    </row>
    <row r="289" spans="8:35" s="23" customFormat="1" x14ac:dyDescent="0.25">
      <c r="H289" s="10"/>
      <c r="I289" s="28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I289" s="11"/>
    </row>
    <row r="290" spans="8:35" s="23" customFormat="1" x14ac:dyDescent="0.25">
      <c r="H290" s="10"/>
      <c r="I290" s="28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I290" s="11"/>
    </row>
    <row r="291" spans="8:35" s="23" customFormat="1" x14ac:dyDescent="0.25">
      <c r="H291" s="10"/>
      <c r="I291" s="28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I291" s="11"/>
    </row>
    <row r="292" spans="8:35" s="23" customFormat="1" x14ac:dyDescent="0.25">
      <c r="H292" s="10"/>
      <c r="I292" s="28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I292" s="11"/>
    </row>
    <row r="293" spans="8:35" s="23" customFormat="1" x14ac:dyDescent="0.25">
      <c r="H293" s="10"/>
      <c r="I293" s="28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I293" s="11"/>
    </row>
    <row r="294" spans="8:35" s="23" customFormat="1" x14ac:dyDescent="0.25">
      <c r="H294" s="10"/>
      <c r="I294" s="28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I294" s="11"/>
    </row>
    <row r="295" spans="8:35" s="23" customFormat="1" x14ac:dyDescent="0.25">
      <c r="H295" s="10"/>
      <c r="I295" s="28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I295" s="11"/>
    </row>
    <row r="296" spans="8:35" s="23" customFormat="1" x14ac:dyDescent="0.25">
      <c r="H296" s="10"/>
      <c r="I296" s="28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I296" s="11"/>
    </row>
    <row r="297" spans="8:35" s="23" customFormat="1" x14ac:dyDescent="0.25">
      <c r="H297" s="10"/>
      <c r="I297" s="28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I297" s="11"/>
    </row>
    <row r="298" spans="8:35" s="23" customFormat="1" x14ac:dyDescent="0.25">
      <c r="H298" s="10"/>
      <c r="I298" s="28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I298" s="11"/>
    </row>
    <row r="299" spans="8:35" s="23" customFormat="1" x14ac:dyDescent="0.25">
      <c r="H299" s="10"/>
      <c r="I299" s="28"/>
      <c r="AI299" s="11"/>
    </row>
    <row r="300" spans="8:35" s="23" customFormat="1" x14ac:dyDescent="0.25">
      <c r="H300" s="10"/>
      <c r="I300" s="28"/>
      <c r="AI300" s="11"/>
    </row>
    <row r="301" spans="8:35" s="23" customFormat="1" x14ac:dyDescent="0.25">
      <c r="H301" s="10"/>
      <c r="I301" s="28"/>
      <c r="AI301" s="11"/>
    </row>
    <row r="302" spans="8:35" s="23" customFormat="1" x14ac:dyDescent="0.25">
      <c r="H302" s="10"/>
      <c r="I302" s="28"/>
      <c r="AI302" s="11"/>
    </row>
    <row r="303" spans="8:35" s="23" customFormat="1" x14ac:dyDescent="0.25">
      <c r="H303" s="10"/>
      <c r="I303" s="28"/>
      <c r="AI303" s="11"/>
    </row>
    <row r="304" spans="8:35" s="23" customFormat="1" x14ac:dyDescent="0.25">
      <c r="H304" s="10"/>
      <c r="I304" s="28"/>
      <c r="AI304" s="11"/>
    </row>
    <row r="305" spans="8:35" s="23" customFormat="1" x14ac:dyDescent="0.25">
      <c r="H305" s="10"/>
      <c r="I305" s="28"/>
      <c r="AI305" s="11"/>
    </row>
    <row r="306" spans="8:35" s="23" customFormat="1" x14ac:dyDescent="0.25">
      <c r="H306" s="10"/>
      <c r="I306" s="28"/>
      <c r="AI306" s="11"/>
    </row>
    <row r="307" spans="8:35" s="23" customFormat="1" x14ac:dyDescent="0.25">
      <c r="H307" s="10"/>
      <c r="I307" s="28"/>
      <c r="AI307" s="11"/>
    </row>
    <row r="308" spans="8:35" s="23" customFormat="1" x14ac:dyDescent="0.25">
      <c r="H308" s="10"/>
      <c r="I308" s="28"/>
      <c r="AI308" s="11"/>
    </row>
    <row r="309" spans="8:35" s="23" customFormat="1" x14ac:dyDescent="0.25">
      <c r="H309" s="10"/>
      <c r="I309" s="28"/>
      <c r="AI309" s="11"/>
    </row>
    <row r="310" spans="8:35" s="23" customFormat="1" x14ac:dyDescent="0.25">
      <c r="H310" s="10"/>
      <c r="I310" s="28"/>
      <c r="AI310" s="11"/>
    </row>
    <row r="311" spans="8:35" s="23" customFormat="1" x14ac:dyDescent="0.25">
      <c r="H311" s="10"/>
      <c r="I311" s="28"/>
      <c r="AI311" s="11"/>
    </row>
    <row r="312" spans="8:35" s="23" customFormat="1" x14ac:dyDescent="0.25">
      <c r="H312" s="10"/>
      <c r="I312" s="28"/>
      <c r="AI312" s="11"/>
    </row>
    <row r="313" spans="8:35" s="23" customFormat="1" x14ac:dyDescent="0.25">
      <c r="H313" s="10"/>
      <c r="I313" s="28"/>
      <c r="AI313" s="11"/>
    </row>
    <row r="314" spans="8:35" s="23" customFormat="1" x14ac:dyDescent="0.25">
      <c r="H314" s="10"/>
      <c r="I314" s="28"/>
      <c r="AI314" s="11"/>
    </row>
    <row r="315" spans="8:35" s="23" customFormat="1" x14ac:dyDescent="0.25">
      <c r="H315" s="10"/>
      <c r="I315" s="28"/>
      <c r="AI315" s="11"/>
    </row>
    <row r="316" spans="8:35" s="23" customFormat="1" x14ac:dyDescent="0.25">
      <c r="H316" s="10"/>
      <c r="I316" s="28"/>
      <c r="AI316" s="11"/>
    </row>
    <row r="317" spans="8:35" s="23" customFormat="1" x14ac:dyDescent="0.25">
      <c r="H317" s="10"/>
      <c r="I317" s="28"/>
      <c r="AI317" s="11"/>
    </row>
    <row r="318" spans="8:35" s="23" customFormat="1" x14ac:dyDescent="0.25">
      <c r="H318" s="10"/>
      <c r="I318" s="28"/>
      <c r="AI318" s="11"/>
    </row>
    <row r="319" spans="8:35" s="23" customFormat="1" x14ac:dyDescent="0.25">
      <c r="H319" s="10"/>
      <c r="I319" s="28"/>
      <c r="AI319" s="11"/>
    </row>
    <row r="320" spans="8:35" s="23" customFormat="1" x14ac:dyDescent="0.25">
      <c r="H320" s="10"/>
      <c r="I320" s="28"/>
      <c r="AI320" s="11"/>
    </row>
    <row r="321" spans="8:35" s="23" customFormat="1" x14ac:dyDescent="0.25">
      <c r="H321" s="10"/>
      <c r="I321" s="28"/>
      <c r="AI321" s="11"/>
    </row>
    <row r="322" spans="8:35" s="23" customFormat="1" x14ac:dyDescent="0.25">
      <c r="H322" s="10"/>
      <c r="I322" s="28"/>
      <c r="AI322" s="11"/>
    </row>
    <row r="323" spans="8:35" s="23" customFormat="1" x14ac:dyDescent="0.25">
      <c r="H323" s="10"/>
      <c r="I323" s="28"/>
      <c r="AI323" s="11"/>
    </row>
    <row r="324" spans="8:35" s="23" customFormat="1" x14ac:dyDescent="0.25">
      <c r="H324" s="10"/>
      <c r="I324" s="28"/>
      <c r="AI324" s="11"/>
    </row>
    <row r="325" spans="8:35" s="23" customFormat="1" x14ac:dyDescent="0.25">
      <c r="H325" s="10"/>
      <c r="I325" s="28"/>
      <c r="AI325" s="11"/>
    </row>
    <row r="326" spans="8:35" s="23" customFormat="1" x14ac:dyDescent="0.25">
      <c r="H326" s="10"/>
      <c r="I326" s="28"/>
      <c r="AI326" s="11"/>
    </row>
    <row r="327" spans="8:35" s="23" customFormat="1" x14ac:dyDescent="0.25">
      <c r="H327" s="10"/>
      <c r="I327" s="28"/>
      <c r="AI327" s="11"/>
    </row>
    <row r="328" spans="8:35" s="23" customFormat="1" x14ac:dyDescent="0.25">
      <c r="H328" s="10"/>
      <c r="I328" s="28"/>
      <c r="AI328" s="11"/>
    </row>
    <row r="329" spans="8:35" s="23" customFormat="1" x14ac:dyDescent="0.25">
      <c r="H329" s="10"/>
      <c r="I329" s="28"/>
      <c r="AI329" s="11"/>
    </row>
    <row r="330" spans="8:35" s="23" customFormat="1" x14ac:dyDescent="0.25">
      <c r="H330" s="10"/>
      <c r="I330" s="28"/>
      <c r="AI330" s="11"/>
    </row>
    <row r="331" spans="8:35" s="23" customFormat="1" x14ac:dyDescent="0.25">
      <c r="H331" s="10"/>
      <c r="I331" s="28"/>
      <c r="AI331" s="11"/>
    </row>
    <row r="332" spans="8:35" s="23" customFormat="1" x14ac:dyDescent="0.25">
      <c r="H332" s="10"/>
      <c r="I332" s="28"/>
      <c r="AI332" s="11"/>
    </row>
    <row r="333" spans="8:35" s="23" customFormat="1" x14ac:dyDescent="0.25">
      <c r="H333" s="10"/>
      <c r="I333" s="28"/>
      <c r="AI333" s="11"/>
    </row>
    <row r="334" spans="8:35" s="23" customFormat="1" x14ac:dyDescent="0.25">
      <c r="H334" s="10"/>
      <c r="I334" s="28"/>
      <c r="AI334" s="11"/>
    </row>
    <row r="335" spans="8:35" s="23" customFormat="1" x14ac:dyDescent="0.25">
      <c r="H335" s="10"/>
      <c r="I335" s="28"/>
      <c r="AI335" s="11"/>
    </row>
    <row r="336" spans="8:35" s="23" customFormat="1" x14ac:dyDescent="0.25">
      <c r="H336" s="10"/>
      <c r="I336" s="28"/>
      <c r="AI336" s="11"/>
    </row>
    <row r="337" spans="8:35" s="23" customFormat="1" x14ac:dyDescent="0.25">
      <c r="H337" s="10"/>
      <c r="I337" s="28"/>
      <c r="AI337" s="11"/>
    </row>
    <row r="338" spans="8:35" s="23" customFormat="1" x14ac:dyDescent="0.25">
      <c r="H338" s="10"/>
      <c r="I338" s="28"/>
      <c r="AI338" s="11"/>
    </row>
    <row r="339" spans="8:35" s="23" customFormat="1" x14ac:dyDescent="0.25">
      <c r="H339" s="10"/>
      <c r="I339" s="28"/>
      <c r="AI339" s="11"/>
    </row>
    <row r="340" spans="8:35" s="23" customFormat="1" x14ac:dyDescent="0.25">
      <c r="H340" s="10"/>
      <c r="I340" s="28"/>
      <c r="AI340" s="11"/>
    </row>
    <row r="341" spans="8:35" s="23" customFormat="1" x14ac:dyDescent="0.25">
      <c r="H341" s="10"/>
      <c r="I341" s="28"/>
      <c r="AI341" s="11"/>
    </row>
    <row r="342" spans="8:35" s="23" customFormat="1" x14ac:dyDescent="0.25">
      <c r="H342" s="10"/>
      <c r="I342" s="28"/>
      <c r="AI342" s="11"/>
    </row>
    <row r="343" spans="8:35" s="23" customFormat="1" x14ac:dyDescent="0.25">
      <c r="H343" s="10"/>
      <c r="I343" s="28"/>
      <c r="AI343" s="11"/>
    </row>
    <row r="344" spans="8:35" s="23" customFormat="1" x14ac:dyDescent="0.25">
      <c r="H344" s="10"/>
      <c r="I344" s="28"/>
      <c r="AI344" s="11"/>
    </row>
    <row r="345" spans="8:35" s="23" customFormat="1" x14ac:dyDescent="0.25">
      <c r="H345" s="10"/>
      <c r="I345" s="28"/>
      <c r="AI345" s="11"/>
    </row>
    <row r="346" spans="8:35" s="23" customFormat="1" x14ac:dyDescent="0.25">
      <c r="H346" s="10"/>
      <c r="I346" s="28"/>
      <c r="AI346" s="11"/>
    </row>
    <row r="347" spans="8:35" s="23" customFormat="1" x14ac:dyDescent="0.25">
      <c r="H347" s="10"/>
      <c r="I347" s="28"/>
      <c r="AI347" s="11"/>
    </row>
    <row r="348" spans="8:35" s="23" customFormat="1" x14ac:dyDescent="0.25">
      <c r="H348" s="10"/>
      <c r="I348" s="28"/>
      <c r="AI348" s="11"/>
    </row>
    <row r="349" spans="8:35" s="23" customFormat="1" x14ac:dyDescent="0.25">
      <c r="H349" s="10"/>
      <c r="I349" s="28"/>
      <c r="AI349" s="11"/>
    </row>
    <row r="350" spans="8:35" s="23" customFormat="1" x14ac:dyDescent="0.25">
      <c r="H350" s="10"/>
      <c r="I350" s="28"/>
      <c r="AI350" s="11"/>
    </row>
    <row r="351" spans="8:35" s="23" customFormat="1" x14ac:dyDescent="0.25">
      <c r="H351" s="10"/>
      <c r="I351" s="28"/>
      <c r="AI351" s="11"/>
    </row>
    <row r="352" spans="8:35" s="23" customFormat="1" x14ac:dyDescent="0.25">
      <c r="H352" s="10"/>
      <c r="I352" s="28"/>
      <c r="AI352" s="11"/>
    </row>
    <row r="353" spans="8:35" s="23" customFormat="1" x14ac:dyDescent="0.25">
      <c r="H353" s="10"/>
      <c r="I353" s="28"/>
      <c r="AI353" s="11"/>
    </row>
    <row r="354" spans="8:35" s="23" customFormat="1" x14ac:dyDescent="0.25">
      <c r="H354" s="10"/>
      <c r="I354" s="28"/>
      <c r="AI354" s="11"/>
    </row>
    <row r="355" spans="8:35" s="23" customFormat="1" x14ac:dyDescent="0.25">
      <c r="H355" s="10"/>
      <c r="I355" s="28"/>
      <c r="AI355" s="11"/>
    </row>
    <row r="356" spans="8:35" s="23" customFormat="1" x14ac:dyDescent="0.25">
      <c r="H356" s="10"/>
      <c r="I356" s="28"/>
      <c r="AI356" s="11"/>
    </row>
    <row r="357" spans="8:35" s="23" customFormat="1" x14ac:dyDescent="0.25">
      <c r="H357" s="10"/>
      <c r="I357" s="28"/>
      <c r="AI357" s="11"/>
    </row>
    <row r="358" spans="8:35" s="23" customFormat="1" x14ac:dyDescent="0.25">
      <c r="H358" s="10"/>
      <c r="I358" s="28"/>
      <c r="AI358" s="11"/>
    </row>
    <row r="359" spans="8:35" s="23" customFormat="1" x14ac:dyDescent="0.25">
      <c r="H359" s="10"/>
      <c r="I359" s="28"/>
      <c r="AI359" s="11"/>
    </row>
    <row r="360" spans="8:35" s="23" customFormat="1" x14ac:dyDescent="0.25">
      <c r="H360" s="10"/>
      <c r="I360" s="28"/>
      <c r="AI360" s="11"/>
    </row>
    <row r="361" spans="8:35" s="23" customFormat="1" x14ac:dyDescent="0.25">
      <c r="H361" s="10"/>
      <c r="I361" s="28"/>
      <c r="AI361" s="11"/>
    </row>
    <row r="362" spans="8:35" s="23" customFormat="1" x14ac:dyDescent="0.25">
      <c r="H362" s="10"/>
      <c r="I362" s="28"/>
      <c r="AI362" s="11"/>
    </row>
    <row r="363" spans="8:35" s="23" customFormat="1" x14ac:dyDescent="0.25">
      <c r="H363" s="10"/>
      <c r="I363" s="28"/>
      <c r="AI363" s="11"/>
    </row>
    <row r="364" spans="8:35" s="23" customFormat="1" x14ac:dyDescent="0.25">
      <c r="H364" s="10"/>
      <c r="I364" s="28"/>
      <c r="AI364" s="11"/>
    </row>
    <row r="365" spans="8:35" s="23" customFormat="1" x14ac:dyDescent="0.25">
      <c r="H365" s="10"/>
      <c r="I365" s="28"/>
      <c r="AI365" s="11"/>
    </row>
    <row r="366" spans="8:35" s="23" customFormat="1" x14ac:dyDescent="0.25">
      <c r="H366" s="10"/>
      <c r="I366" s="28"/>
      <c r="AI366" s="11"/>
    </row>
    <row r="367" spans="8:35" s="23" customFormat="1" x14ac:dyDescent="0.25">
      <c r="H367" s="10"/>
      <c r="I367" s="28"/>
      <c r="AI367" s="11"/>
    </row>
    <row r="368" spans="8:35" s="23" customFormat="1" x14ac:dyDescent="0.25">
      <c r="H368" s="10"/>
      <c r="I368" s="28"/>
      <c r="AI368" s="11"/>
    </row>
    <row r="369" spans="8:35" s="23" customFormat="1" x14ac:dyDescent="0.25">
      <c r="H369" s="10"/>
      <c r="I369" s="28"/>
      <c r="AI369" s="11"/>
    </row>
    <row r="370" spans="8:35" s="23" customFormat="1" x14ac:dyDescent="0.25">
      <c r="H370" s="10"/>
      <c r="I370" s="28"/>
      <c r="AI370" s="11"/>
    </row>
    <row r="371" spans="8:35" s="23" customFormat="1" x14ac:dyDescent="0.25">
      <c r="H371" s="10"/>
      <c r="I371" s="28"/>
      <c r="AI371" s="11"/>
    </row>
    <row r="372" spans="8:35" s="23" customFormat="1" x14ac:dyDescent="0.25">
      <c r="H372" s="10"/>
      <c r="I372" s="28"/>
      <c r="AI372" s="11"/>
    </row>
    <row r="373" spans="8:35" s="23" customFormat="1" x14ac:dyDescent="0.25">
      <c r="H373" s="10"/>
      <c r="I373" s="28"/>
      <c r="AI373" s="11"/>
    </row>
    <row r="374" spans="8:35" s="23" customFormat="1" x14ac:dyDescent="0.25">
      <c r="H374" s="10"/>
      <c r="I374" s="28"/>
      <c r="AI374" s="11"/>
    </row>
    <row r="375" spans="8:35" s="23" customFormat="1" x14ac:dyDescent="0.25">
      <c r="H375" s="10"/>
      <c r="I375" s="28"/>
      <c r="AI375" s="11"/>
    </row>
    <row r="376" spans="8:35" s="23" customFormat="1" x14ac:dyDescent="0.25">
      <c r="H376" s="10"/>
      <c r="I376" s="28"/>
      <c r="AI376" s="11"/>
    </row>
    <row r="377" spans="8:35" s="23" customFormat="1" x14ac:dyDescent="0.25">
      <c r="H377" s="10"/>
      <c r="I377" s="28"/>
      <c r="AI377" s="11"/>
    </row>
    <row r="378" spans="8:35" s="23" customFormat="1" x14ac:dyDescent="0.25">
      <c r="H378" s="10"/>
      <c r="I378" s="28"/>
      <c r="AI378" s="11"/>
    </row>
    <row r="379" spans="8:35" s="23" customFormat="1" x14ac:dyDescent="0.25">
      <c r="H379" s="10"/>
      <c r="I379" s="28"/>
      <c r="AI379" s="11"/>
    </row>
    <row r="380" spans="8:35" s="23" customFormat="1" x14ac:dyDescent="0.25">
      <c r="H380" s="10"/>
      <c r="I380" s="28"/>
      <c r="AI380" s="11"/>
    </row>
    <row r="381" spans="8:35" s="23" customFormat="1" x14ac:dyDescent="0.25">
      <c r="H381" s="10"/>
      <c r="I381" s="28"/>
      <c r="AI381" s="11"/>
    </row>
    <row r="382" spans="8:35" s="23" customFormat="1" x14ac:dyDescent="0.25">
      <c r="H382" s="10"/>
      <c r="I382" s="28"/>
      <c r="AI382" s="11"/>
    </row>
    <row r="383" spans="8:35" s="23" customFormat="1" x14ac:dyDescent="0.25">
      <c r="H383" s="10"/>
      <c r="I383" s="28"/>
      <c r="AI383" s="11"/>
    </row>
    <row r="384" spans="8:35" s="23" customFormat="1" x14ac:dyDescent="0.25">
      <c r="H384" s="10"/>
      <c r="I384" s="28"/>
      <c r="AI384" s="11"/>
    </row>
    <row r="385" spans="8:35" s="23" customFormat="1" x14ac:dyDescent="0.25">
      <c r="H385" s="10"/>
      <c r="I385" s="28"/>
      <c r="AI385" s="11"/>
    </row>
    <row r="386" spans="8:35" s="23" customFormat="1" x14ac:dyDescent="0.25">
      <c r="H386" s="10"/>
      <c r="I386" s="28"/>
      <c r="AI386" s="11"/>
    </row>
    <row r="387" spans="8:35" s="23" customFormat="1" x14ac:dyDescent="0.25">
      <c r="H387" s="10"/>
      <c r="I387" s="28"/>
      <c r="AI387" s="11"/>
    </row>
    <row r="388" spans="8:35" s="23" customFormat="1" x14ac:dyDescent="0.25">
      <c r="H388" s="10"/>
      <c r="I388" s="28"/>
      <c r="AI388" s="11"/>
    </row>
    <row r="389" spans="8:35" s="23" customFormat="1" x14ac:dyDescent="0.25">
      <c r="H389" s="10"/>
      <c r="I389" s="28"/>
      <c r="AI389" s="11"/>
    </row>
    <row r="390" spans="8:35" s="23" customFormat="1" x14ac:dyDescent="0.25">
      <c r="H390" s="10"/>
      <c r="I390" s="28"/>
      <c r="AI390" s="11"/>
    </row>
    <row r="391" spans="8:35" s="23" customFormat="1" x14ac:dyDescent="0.25">
      <c r="H391" s="10"/>
      <c r="I391" s="28"/>
      <c r="AI391" s="11"/>
    </row>
    <row r="392" spans="8:35" s="23" customFormat="1" x14ac:dyDescent="0.25">
      <c r="H392" s="10"/>
      <c r="I392" s="28"/>
      <c r="AI392" s="11"/>
    </row>
    <row r="393" spans="8:35" s="23" customFormat="1" x14ac:dyDescent="0.25">
      <c r="H393" s="10"/>
      <c r="I393" s="28"/>
      <c r="AI393" s="11"/>
    </row>
    <row r="394" spans="8:35" s="23" customFormat="1" x14ac:dyDescent="0.25">
      <c r="H394" s="10"/>
      <c r="I394" s="28"/>
      <c r="AI394" s="11"/>
    </row>
    <row r="395" spans="8:35" s="23" customFormat="1" x14ac:dyDescent="0.25">
      <c r="H395" s="10"/>
      <c r="I395" s="28"/>
      <c r="AI395" s="11"/>
    </row>
    <row r="396" spans="8:35" s="23" customFormat="1" x14ac:dyDescent="0.25">
      <c r="H396" s="10"/>
      <c r="I396" s="28"/>
      <c r="AI396" s="11"/>
    </row>
    <row r="397" spans="8:35" s="23" customFormat="1" x14ac:dyDescent="0.25">
      <c r="H397" s="10"/>
      <c r="I397" s="28"/>
      <c r="AI397" s="11"/>
    </row>
    <row r="398" spans="8:35" s="23" customFormat="1" x14ac:dyDescent="0.25">
      <c r="H398" s="10"/>
      <c r="I398" s="28"/>
      <c r="AI398" s="11"/>
    </row>
    <row r="399" spans="8:35" s="23" customFormat="1" x14ac:dyDescent="0.25">
      <c r="H399" s="10"/>
      <c r="I399" s="28"/>
      <c r="AI399" s="11"/>
    </row>
    <row r="400" spans="8:35" s="23" customFormat="1" x14ac:dyDescent="0.25">
      <c r="H400" s="10"/>
      <c r="I400" s="28"/>
      <c r="AI400" s="11"/>
    </row>
    <row r="401" spans="8:35" s="23" customFormat="1" x14ac:dyDescent="0.25">
      <c r="H401" s="10"/>
      <c r="I401" s="28"/>
      <c r="AI401" s="11"/>
    </row>
    <row r="402" spans="8:35" s="23" customFormat="1" x14ac:dyDescent="0.25">
      <c r="H402" s="10"/>
      <c r="I402" s="28"/>
      <c r="AI402" s="11"/>
    </row>
    <row r="403" spans="8:35" s="23" customFormat="1" x14ac:dyDescent="0.25">
      <c r="H403" s="10"/>
      <c r="I403" s="28"/>
      <c r="AI403" s="11"/>
    </row>
    <row r="404" spans="8:35" s="23" customFormat="1" x14ac:dyDescent="0.25">
      <c r="H404" s="10"/>
      <c r="I404" s="28"/>
      <c r="AI404" s="11"/>
    </row>
    <row r="405" spans="8:35" s="23" customFormat="1" x14ac:dyDescent="0.25">
      <c r="H405" s="10"/>
      <c r="I405" s="28"/>
      <c r="AI405" s="11"/>
    </row>
    <row r="406" spans="8:35" s="23" customFormat="1" x14ac:dyDescent="0.25">
      <c r="H406" s="10"/>
      <c r="I406" s="28"/>
      <c r="AI406" s="11"/>
    </row>
    <row r="407" spans="8:35" s="23" customFormat="1" x14ac:dyDescent="0.25">
      <c r="H407" s="10"/>
      <c r="I407" s="28"/>
      <c r="AI407" s="11"/>
    </row>
    <row r="408" spans="8:35" s="23" customFormat="1" x14ac:dyDescent="0.25">
      <c r="H408" s="10"/>
      <c r="I408" s="28"/>
      <c r="AI408" s="11"/>
    </row>
    <row r="409" spans="8:35" s="23" customFormat="1" x14ac:dyDescent="0.25">
      <c r="H409" s="10"/>
      <c r="I409" s="28"/>
      <c r="AI409" s="11"/>
    </row>
    <row r="410" spans="8:35" s="23" customFormat="1" x14ac:dyDescent="0.25">
      <c r="H410" s="10"/>
      <c r="I410" s="28"/>
      <c r="AI410" s="11"/>
    </row>
    <row r="411" spans="8:35" s="23" customFormat="1" x14ac:dyDescent="0.25">
      <c r="H411" s="10"/>
      <c r="I411" s="28"/>
      <c r="AI411" s="11"/>
    </row>
    <row r="412" spans="8:35" s="23" customFormat="1" x14ac:dyDescent="0.25">
      <c r="H412" s="10"/>
      <c r="I412" s="28"/>
      <c r="AI412" s="11"/>
    </row>
    <row r="413" spans="8:35" s="23" customFormat="1" x14ac:dyDescent="0.25">
      <c r="H413" s="10"/>
      <c r="I413" s="28"/>
      <c r="AI413" s="11"/>
    </row>
    <row r="414" spans="8:35" s="23" customFormat="1" x14ac:dyDescent="0.25">
      <c r="H414" s="10"/>
      <c r="I414" s="28"/>
      <c r="AI414" s="11"/>
    </row>
    <row r="415" spans="8:35" s="23" customFormat="1" x14ac:dyDescent="0.25">
      <c r="H415" s="10"/>
      <c r="I415" s="28"/>
      <c r="AI415" s="11"/>
    </row>
    <row r="416" spans="8:35" s="23" customFormat="1" x14ac:dyDescent="0.25">
      <c r="H416" s="10"/>
      <c r="I416" s="28"/>
      <c r="AI416" s="11"/>
    </row>
    <row r="417" spans="8:35" s="23" customFormat="1" x14ac:dyDescent="0.25">
      <c r="H417" s="10"/>
      <c r="I417" s="28"/>
      <c r="AI417" s="11"/>
    </row>
    <row r="418" spans="8:35" s="23" customFormat="1" x14ac:dyDescent="0.25">
      <c r="H418" s="10"/>
      <c r="I418" s="28"/>
      <c r="AI418" s="11"/>
    </row>
    <row r="419" spans="8:35" s="23" customFormat="1" x14ac:dyDescent="0.25">
      <c r="H419" s="10"/>
      <c r="I419" s="28"/>
      <c r="AI419" s="11"/>
    </row>
    <row r="420" spans="8:35" s="23" customFormat="1" x14ac:dyDescent="0.25">
      <c r="H420" s="10"/>
      <c r="I420" s="28"/>
      <c r="AI420" s="11"/>
    </row>
    <row r="421" spans="8:35" s="23" customFormat="1" x14ac:dyDescent="0.25">
      <c r="H421" s="10"/>
      <c r="I421" s="28"/>
      <c r="AI421" s="11"/>
    </row>
    <row r="422" spans="8:35" s="23" customFormat="1" x14ac:dyDescent="0.25">
      <c r="H422" s="10"/>
      <c r="I422" s="28"/>
      <c r="AI422" s="11"/>
    </row>
    <row r="423" spans="8:35" s="23" customFormat="1" x14ac:dyDescent="0.25">
      <c r="H423" s="10"/>
      <c r="I423" s="28"/>
      <c r="AI423" s="11"/>
    </row>
    <row r="424" spans="8:35" s="23" customFormat="1" x14ac:dyDescent="0.25">
      <c r="H424" s="10"/>
      <c r="I424" s="28"/>
      <c r="AI424" s="11"/>
    </row>
    <row r="425" spans="8:35" s="23" customFormat="1" x14ac:dyDescent="0.25">
      <c r="H425" s="10"/>
      <c r="I425" s="28"/>
      <c r="AI425" s="11"/>
    </row>
    <row r="426" spans="8:35" s="23" customFormat="1" x14ac:dyDescent="0.25">
      <c r="H426" s="10"/>
      <c r="I426" s="28"/>
      <c r="AI426" s="11"/>
    </row>
    <row r="427" spans="8:35" s="23" customFormat="1" x14ac:dyDescent="0.25">
      <c r="H427" s="10"/>
      <c r="I427" s="28"/>
      <c r="AI427" s="11"/>
    </row>
    <row r="428" spans="8:35" s="23" customFormat="1" x14ac:dyDescent="0.25">
      <c r="H428" s="10"/>
      <c r="I428" s="28"/>
      <c r="AI428" s="11"/>
    </row>
    <row r="429" spans="8:35" s="23" customFormat="1" x14ac:dyDescent="0.25">
      <c r="H429" s="10"/>
      <c r="I429" s="28"/>
      <c r="AI429" s="11"/>
    </row>
    <row r="430" spans="8:35" s="23" customFormat="1" x14ac:dyDescent="0.25">
      <c r="H430" s="10"/>
      <c r="I430" s="28"/>
      <c r="AI430" s="11"/>
    </row>
    <row r="431" spans="8:35" s="23" customFormat="1" x14ac:dyDescent="0.25">
      <c r="H431" s="10"/>
      <c r="I431" s="28"/>
      <c r="AI431" s="11"/>
    </row>
    <row r="432" spans="8:35" s="23" customFormat="1" x14ac:dyDescent="0.25">
      <c r="H432" s="10"/>
      <c r="I432" s="28"/>
      <c r="AI432" s="11"/>
    </row>
    <row r="433" spans="8:35" s="23" customFormat="1" x14ac:dyDescent="0.25">
      <c r="H433" s="10"/>
      <c r="I433" s="28"/>
      <c r="AI433" s="11"/>
    </row>
    <row r="434" spans="8:35" s="23" customFormat="1" x14ac:dyDescent="0.25">
      <c r="H434" s="10"/>
      <c r="I434" s="28"/>
      <c r="AI434" s="11"/>
    </row>
    <row r="435" spans="8:35" s="23" customFormat="1" x14ac:dyDescent="0.25">
      <c r="H435" s="10"/>
      <c r="I435" s="28"/>
      <c r="AI435" s="11"/>
    </row>
    <row r="436" spans="8:35" s="23" customFormat="1" x14ac:dyDescent="0.25">
      <c r="H436" s="10"/>
      <c r="I436" s="28"/>
      <c r="AI436" s="11"/>
    </row>
    <row r="437" spans="8:35" s="23" customFormat="1" x14ac:dyDescent="0.25">
      <c r="H437" s="10"/>
      <c r="I437" s="28"/>
      <c r="AI437" s="11"/>
    </row>
    <row r="438" spans="8:35" s="23" customFormat="1" x14ac:dyDescent="0.25">
      <c r="H438" s="10"/>
      <c r="I438" s="28"/>
      <c r="AI438" s="11"/>
    </row>
    <row r="439" spans="8:35" s="23" customFormat="1" x14ac:dyDescent="0.25">
      <c r="H439" s="10"/>
      <c r="I439" s="28"/>
      <c r="AI439" s="11"/>
    </row>
    <row r="440" spans="8:35" s="23" customFormat="1" x14ac:dyDescent="0.25">
      <c r="H440" s="10"/>
      <c r="I440" s="28"/>
      <c r="AI440" s="11"/>
    </row>
    <row r="441" spans="8:35" s="23" customFormat="1" x14ac:dyDescent="0.25">
      <c r="H441" s="10"/>
      <c r="I441" s="28"/>
      <c r="AI441" s="11"/>
    </row>
    <row r="442" spans="8:35" s="23" customFormat="1" x14ac:dyDescent="0.25">
      <c r="H442" s="10"/>
      <c r="I442" s="28"/>
      <c r="AI442" s="11"/>
    </row>
    <row r="443" spans="8:35" s="23" customFormat="1" x14ac:dyDescent="0.25">
      <c r="H443" s="10"/>
      <c r="I443" s="28"/>
      <c r="AI443" s="11"/>
    </row>
    <row r="444" spans="8:35" s="23" customFormat="1" x14ac:dyDescent="0.25">
      <c r="H444" s="10"/>
      <c r="I444" s="28"/>
      <c r="AI444" s="11"/>
    </row>
    <row r="445" spans="8:35" s="23" customFormat="1" x14ac:dyDescent="0.25">
      <c r="H445" s="10"/>
      <c r="I445" s="28"/>
      <c r="AI445" s="11"/>
    </row>
    <row r="446" spans="8:35" s="23" customFormat="1" x14ac:dyDescent="0.25">
      <c r="H446" s="10"/>
      <c r="I446" s="28"/>
      <c r="AI446" s="11"/>
    </row>
    <row r="447" spans="8:35" s="23" customFormat="1" x14ac:dyDescent="0.25">
      <c r="H447" s="10"/>
      <c r="I447" s="28"/>
      <c r="AI447" s="11"/>
    </row>
    <row r="448" spans="8:35" s="23" customFormat="1" x14ac:dyDescent="0.25">
      <c r="H448" s="10"/>
      <c r="I448" s="28"/>
      <c r="AI448" s="11"/>
    </row>
    <row r="449" spans="8:35" s="23" customFormat="1" x14ac:dyDescent="0.25">
      <c r="H449" s="10"/>
      <c r="I449" s="28"/>
      <c r="AI449" s="11"/>
    </row>
    <row r="450" spans="8:35" s="23" customFormat="1" x14ac:dyDescent="0.25">
      <c r="H450" s="10"/>
      <c r="I450" s="28"/>
      <c r="AI450" s="11"/>
    </row>
    <row r="451" spans="8:35" s="23" customFormat="1" x14ac:dyDescent="0.25">
      <c r="H451" s="10"/>
      <c r="I451" s="28"/>
      <c r="AI451" s="11"/>
    </row>
    <row r="452" spans="8:35" s="23" customFormat="1" x14ac:dyDescent="0.25">
      <c r="H452" s="10"/>
      <c r="I452" s="28"/>
      <c r="AI452" s="11"/>
    </row>
    <row r="453" spans="8:35" s="23" customFormat="1" x14ac:dyDescent="0.25">
      <c r="H453" s="10"/>
      <c r="I453" s="28"/>
      <c r="AI453" s="11"/>
    </row>
    <row r="454" spans="8:35" s="23" customFormat="1" x14ac:dyDescent="0.25">
      <c r="H454" s="10"/>
      <c r="I454" s="28"/>
      <c r="AI454" s="11"/>
    </row>
    <row r="455" spans="8:35" s="23" customFormat="1" x14ac:dyDescent="0.25">
      <c r="H455" s="10"/>
      <c r="I455" s="28"/>
      <c r="AI455" s="11"/>
    </row>
    <row r="456" spans="8:35" s="23" customFormat="1" x14ac:dyDescent="0.25">
      <c r="H456" s="10"/>
      <c r="I456" s="28"/>
      <c r="AI456" s="11"/>
    </row>
    <row r="457" spans="8:35" s="23" customFormat="1" x14ac:dyDescent="0.25">
      <c r="H457" s="10"/>
      <c r="I457" s="28"/>
      <c r="AI457" s="11"/>
    </row>
    <row r="458" spans="8:35" s="23" customFormat="1" x14ac:dyDescent="0.25">
      <c r="H458" s="10"/>
      <c r="I458" s="28"/>
      <c r="AI458" s="11"/>
    </row>
    <row r="459" spans="8:35" s="23" customFormat="1" x14ac:dyDescent="0.25">
      <c r="H459" s="10"/>
      <c r="I459" s="28"/>
      <c r="AI459" s="11"/>
    </row>
    <row r="460" spans="8:35" s="23" customFormat="1" x14ac:dyDescent="0.25">
      <c r="H460" s="10"/>
      <c r="I460" s="28"/>
      <c r="AI460" s="11"/>
    </row>
    <row r="461" spans="8:35" s="23" customFormat="1" x14ac:dyDescent="0.25">
      <c r="H461" s="10"/>
      <c r="I461" s="28"/>
      <c r="AI461" s="11"/>
    </row>
    <row r="462" spans="8:35" s="23" customFormat="1" x14ac:dyDescent="0.25">
      <c r="H462" s="10"/>
      <c r="I462" s="28"/>
      <c r="AI462" s="11"/>
    </row>
    <row r="463" spans="8:35" s="23" customFormat="1" x14ac:dyDescent="0.25">
      <c r="H463" s="10"/>
      <c r="I463" s="28"/>
      <c r="AI463" s="11"/>
    </row>
    <row r="464" spans="8:35" s="23" customFormat="1" x14ac:dyDescent="0.25">
      <c r="H464" s="10"/>
      <c r="I464" s="28"/>
      <c r="AI464" s="11"/>
    </row>
    <row r="465" spans="8:35" s="23" customFormat="1" x14ac:dyDescent="0.25">
      <c r="H465" s="10"/>
      <c r="I465" s="28"/>
      <c r="AI465" s="11"/>
    </row>
    <row r="466" spans="8:35" s="23" customFormat="1" x14ac:dyDescent="0.25">
      <c r="H466" s="10"/>
      <c r="I466" s="28"/>
      <c r="AI466" s="11"/>
    </row>
    <row r="467" spans="8:35" s="23" customFormat="1" x14ac:dyDescent="0.25">
      <c r="H467" s="10"/>
      <c r="I467" s="28"/>
      <c r="AI467" s="11"/>
    </row>
    <row r="468" spans="8:35" s="23" customFormat="1" x14ac:dyDescent="0.25">
      <c r="H468" s="10"/>
      <c r="I468" s="28"/>
      <c r="AI468" s="11"/>
    </row>
    <row r="469" spans="8:35" s="23" customFormat="1" x14ac:dyDescent="0.25">
      <c r="H469" s="10"/>
      <c r="I469" s="28"/>
      <c r="AI469" s="11"/>
    </row>
    <row r="470" spans="8:35" s="23" customFormat="1" x14ac:dyDescent="0.25">
      <c r="H470" s="10"/>
      <c r="I470" s="28"/>
      <c r="AI470" s="11"/>
    </row>
    <row r="471" spans="8:35" s="23" customFormat="1" x14ac:dyDescent="0.25">
      <c r="H471" s="10"/>
      <c r="I471" s="28"/>
      <c r="AI471" s="11"/>
    </row>
    <row r="472" spans="8:35" s="23" customFormat="1" x14ac:dyDescent="0.25">
      <c r="H472" s="10"/>
      <c r="I472" s="28"/>
      <c r="AI472" s="11"/>
    </row>
    <row r="473" spans="8:35" s="23" customFormat="1" x14ac:dyDescent="0.25">
      <c r="H473" s="10"/>
      <c r="I473" s="28"/>
      <c r="AI473" s="11"/>
    </row>
    <row r="474" spans="8:35" s="23" customFormat="1" x14ac:dyDescent="0.25">
      <c r="H474" s="10"/>
      <c r="I474" s="28"/>
      <c r="AI474" s="11"/>
    </row>
    <row r="475" spans="8:35" s="23" customFormat="1" x14ac:dyDescent="0.25">
      <c r="H475" s="10"/>
      <c r="I475" s="28"/>
      <c r="AI475" s="11"/>
    </row>
    <row r="476" spans="8:35" s="23" customFormat="1" x14ac:dyDescent="0.25">
      <c r="H476" s="10"/>
      <c r="I476" s="28"/>
      <c r="AI476" s="11"/>
    </row>
    <row r="477" spans="8:35" s="23" customFormat="1" x14ac:dyDescent="0.25">
      <c r="H477" s="10"/>
      <c r="I477" s="28"/>
      <c r="AI477" s="11"/>
    </row>
    <row r="478" spans="8:35" s="23" customFormat="1" x14ac:dyDescent="0.25">
      <c r="H478" s="10"/>
      <c r="I478" s="28"/>
      <c r="AI478" s="11"/>
    </row>
    <row r="479" spans="8:35" s="23" customFormat="1" x14ac:dyDescent="0.25">
      <c r="H479" s="10"/>
      <c r="I479" s="28"/>
      <c r="AI479" s="11"/>
    </row>
    <row r="480" spans="8:35" s="23" customFormat="1" x14ac:dyDescent="0.25">
      <c r="H480" s="10"/>
      <c r="I480" s="28"/>
      <c r="AI480" s="11"/>
    </row>
    <row r="481" spans="8:35" s="23" customFormat="1" x14ac:dyDescent="0.25">
      <c r="H481" s="10"/>
      <c r="I481" s="28"/>
      <c r="AI481" s="11"/>
    </row>
    <row r="482" spans="8:35" s="23" customFormat="1" x14ac:dyDescent="0.25">
      <c r="H482" s="10"/>
      <c r="I482" s="28"/>
      <c r="AI482" s="11"/>
    </row>
    <row r="483" spans="8:35" s="23" customFormat="1" x14ac:dyDescent="0.25">
      <c r="H483" s="10"/>
      <c r="I483" s="28"/>
      <c r="AI483" s="11"/>
    </row>
    <row r="484" spans="8:35" s="23" customFormat="1" x14ac:dyDescent="0.25">
      <c r="H484" s="10"/>
      <c r="I484" s="28"/>
      <c r="AI484" s="11"/>
    </row>
    <row r="485" spans="8:35" s="23" customFormat="1" x14ac:dyDescent="0.25">
      <c r="H485" s="10"/>
      <c r="I485" s="28"/>
      <c r="AI485" s="11"/>
    </row>
    <row r="486" spans="8:35" s="23" customFormat="1" x14ac:dyDescent="0.25">
      <c r="H486" s="10"/>
      <c r="I486" s="28"/>
      <c r="AI486" s="11"/>
    </row>
    <row r="487" spans="8:35" s="23" customFormat="1" x14ac:dyDescent="0.25">
      <c r="H487" s="10"/>
      <c r="I487" s="28"/>
      <c r="AI487" s="11"/>
    </row>
    <row r="488" spans="8:35" s="23" customFormat="1" x14ac:dyDescent="0.25">
      <c r="H488" s="10"/>
      <c r="I488" s="28"/>
      <c r="AI488" s="11"/>
    </row>
    <row r="489" spans="8:35" s="23" customFormat="1" x14ac:dyDescent="0.25">
      <c r="H489" s="10"/>
      <c r="I489" s="28"/>
      <c r="AI489" s="11"/>
    </row>
    <row r="490" spans="8:35" s="23" customFormat="1" x14ac:dyDescent="0.25">
      <c r="H490" s="10"/>
      <c r="I490" s="28"/>
      <c r="AI490" s="11"/>
    </row>
    <row r="491" spans="8:35" s="23" customFormat="1" x14ac:dyDescent="0.25">
      <c r="H491" s="10"/>
      <c r="I491" s="28"/>
      <c r="AI491" s="11"/>
    </row>
    <row r="492" spans="8:35" s="23" customFormat="1" x14ac:dyDescent="0.25">
      <c r="H492" s="10"/>
      <c r="I492" s="28"/>
      <c r="AI492" s="11"/>
    </row>
    <row r="493" spans="8:35" s="23" customFormat="1" x14ac:dyDescent="0.25">
      <c r="H493" s="10"/>
      <c r="I493" s="28"/>
      <c r="AI493" s="11"/>
    </row>
    <row r="494" spans="8:35" s="23" customFormat="1" x14ac:dyDescent="0.25">
      <c r="H494" s="10"/>
      <c r="I494" s="28"/>
      <c r="AI494" s="11"/>
    </row>
    <row r="495" spans="8:35" s="23" customFormat="1" x14ac:dyDescent="0.25">
      <c r="H495" s="10"/>
      <c r="I495" s="28"/>
      <c r="AI495" s="11"/>
    </row>
    <row r="496" spans="8:35" s="23" customFormat="1" x14ac:dyDescent="0.25">
      <c r="H496" s="10"/>
      <c r="I496" s="28"/>
      <c r="AI496" s="11"/>
    </row>
    <row r="497" spans="8:35" s="23" customFormat="1" x14ac:dyDescent="0.25">
      <c r="H497" s="10"/>
      <c r="I497" s="28"/>
      <c r="AI497" s="11"/>
    </row>
    <row r="498" spans="8:35" s="23" customFormat="1" x14ac:dyDescent="0.25">
      <c r="H498" s="10"/>
      <c r="I498" s="28"/>
      <c r="AI498" s="11"/>
    </row>
    <row r="499" spans="8:35" s="23" customFormat="1" x14ac:dyDescent="0.25">
      <c r="H499" s="10"/>
      <c r="I499" s="28"/>
      <c r="AI499" s="11"/>
    </row>
    <row r="500" spans="8:35" s="23" customFormat="1" x14ac:dyDescent="0.25">
      <c r="H500" s="10"/>
      <c r="I500" s="28"/>
      <c r="AI500" s="11"/>
    </row>
    <row r="501" spans="8:35" s="23" customFormat="1" x14ac:dyDescent="0.25">
      <c r="H501" s="10"/>
      <c r="I501" s="28"/>
      <c r="AI501" s="11"/>
    </row>
    <row r="502" spans="8:35" s="23" customFormat="1" x14ac:dyDescent="0.25">
      <c r="H502" s="10"/>
      <c r="I502" s="28"/>
      <c r="AI502" s="11"/>
    </row>
    <row r="503" spans="8:35" s="23" customFormat="1" x14ac:dyDescent="0.25">
      <c r="H503" s="10"/>
      <c r="I503" s="28"/>
      <c r="AI503" s="11"/>
    </row>
    <row r="504" spans="8:35" s="23" customFormat="1" x14ac:dyDescent="0.25">
      <c r="H504" s="10"/>
      <c r="I504" s="28"/>
      <c r="AI504" s="11"/>
    </row>
    <row r="505" spans="8:35" s="23" customFormat="1" x14ac:dyDescent="0.25">
      <c r="H505" s="10"/>
      <c r="I505" s="28"/>
      <c r="AI505" s="11"/>
    </row>
    <row r="506" spans="8:35" s="23" customFormat="1" x14ac:dyDescent="0.25">
      <c r="H506" s="10"/>
      <c r="I506" s="28"/>
      <c r="AI506" s="11"/>
    </row>
    <row r="507" spans="8:35" s="23" customFormat="1" x14ac:dyDescent="0.25">
      <c r="H507" s="10"/>
      <c r="I507" s="28"/>
      <c r="AI507" s="11"/>
    </row>
    <row r="508" spans="8:35" s="23" customFormat="1" x14ac:dyDescent="0.25">
      <c r="H508" s="10"/>
      <c r="I508" s="28"/>
      <c r="AI508" s="11"/>
    </row>
    <row r="509" spans="8:35" s="23" customFormat="1" x14ac:dyDescent="0.25">
      <c r="H509" s="10"/>
      <c r="I509" s="28"/>
      <c r="AI509" s="11"/>
    </row>
    <row r="510" spans="8:35" s="23" customFormat="1" x14ac:dyDescent="0.25">
      <c r="H510" s="10"/>
      <c r="I510" s="28"/>
      <c r="AI510" s="11"/>
    </row>
    <row r="511" spans="8:35" s="23" customFormat="1" x14ac:dyDescent="0.25">
      <c r="H511" s="10"/>
      <c r="I511" s="28"/>
      <c r="AI511" s="11"/>
    </row>
    <row r="512" spans="8:35" s="23" customFormat="1" x14ac:dyDescent="0.25">
      <c r="H512" s="10"/>
      <c r="I512" s="28"/>
      <c r="AI512" s="11"/>
    </row>
    <row r="513" spans="8:35" s="23" customFormat="1" x14ac:dyDescent="0.25">
      <c r="H513" s="10"/>
      <c r="I513" s="28"/>
      <c r="AI513" s="11"/>
    </row>
    <row r="514" spans="8:35" s="23" customFormat="1" x14ac:dyDescent="0.25">
      <c r="H514" s="10"/>
      <c r="I514" s="28"/>
      <c r="AI514" s="11"/>
    </row>
    <row r="515" spans="8:35" s="23" customFormat="1" x14ac:dyDescent="0.25">
      <c r="H515" s="10"/>
      <c r="I515" s="28"/>
      <c r="AI515" s="11"/>
    </row>
    <row r="516" spans="8:35" s="23" customFormat="1" x14ac:dyDescent="0.25">
      <c r="H516" s="10"/>
      <c r="I516" s="28"/>
      <c r="AI516" s="11"/>
    </row>
    <row r="517" spans="8:35" s="23" customFormat="1" x14ac:dyDescent="0.25">
      <c r="H517" s="10"/>
      <c r="I517" s="28"/>
      <c r="AI517" s="11"/>
    </row>
    <row r="518" spans="8:35" s="23" customFormat="1" x14ac:dyDescent="0.25">
      <c r="H518" s="10"/>
      <c r="I518" s="28"/>
      <c r="AI518" s="11"/>
    </row>
    <row r="519" spans="8:35" s="23" customFormat="1" x14ac:dyDescent="0.25">
      <c r="H519" s="10"/>
      <c r="I519" s="28"/>
      <c r="AI519" s="11"/>
    </row>
    <row r="520" spans="8:35" s="23" customFormat="1" x14ac:dyDescent="0.25">
      <c r="H520" s="10"/>
      <c r="I520" s="28"/>
      <c r="AI520" s="11"/>
    </row>
    <row r="521" spans="8:35" s="23" customFormat="1" x14ac:dyDescent="0.25">
      <c r="H521" s="10"/>
      <c r="I521" s="28"/>
      <c r="AI521" s="11"/>
    </row>
    <row r="522" spans="8:35" s="23" customFormat="1" x14ac:dyDescent="0.25">
      <c r="H522" s="10"/>
      <c r="I522" s="28"/>
      <c r="AI522" s="11"/>
    </row>
    <row r="523" spans="8:35" s="23" customFormat="1" x14ac:dyDescent="0.25">
      <c r="H523" s="10"/>
      <c r="I523" s="28"/>
      <c r="AI523" s="11"/>
    </row>
    <row r="524" spans="8:35" s="23" customFormat="1" x14ac:dyDescent="0.25">
      <c r="H524" s="10"/>
      <c r="I524" s="28"/>
      <c r="AI524" s="11"/>
    </row>
    <row r="525" spans="8:35" s="23" customFormat="1" x14ac:dyDescent="0.25">
      <c r="H525" s="10"/>
      <c r="I525" s="28"/>
      <c r="AI525" s="11"/>
    </row>
    <row r="526" spans="8:35" s="23" customFormat="1" x14ac:dyDescent="0.25">
      <c r="H526" s="10"/>
      <c r="I526" s="28"/>
      <c r="AI526" s="11"/>
    </row>
    <row r="527" spans="8:35" s="23" customFormat="1" x14ac:dyDescent="0.25">
      <c r="H527" s="10"/>
      <c r="I527" s="28"/>
      <c r="AI527" s="11"/>
    </row>
    <row r="528" spans="8:35" s="23" customFormat="1" x14ac:dyDescent="0.25">
      <c r="H528" s="10"/>
      <c r="I528" s="28"/>
      <c r="AI528" s="11"/>
    </row>
    <row r="529" spans="8:35" s="23" customFormat="1" x14ac:dyDescent="0.25">
      <c r="H529" s="10"/>
      <c r="I529" s="28"/>
      <c r="AI529" s="11"/>
    </row>
    <row r="530" spans="8:35" s="23" customFormat="1" x14ac:dyDescent="0.25">
      <c r="H530" s="10"/>
      <c r="I530" s="28"/>
      <c r="AI530" s="11"/>
    </row>
    <row r="531" spans="8:35" s="23" customFormat="1" x14ac:dyDescent="0.25">
      <c r="H531" s="10"/>
      <c r="I531" s="28"/>
      <c r="AI531" s="11"/>
    </row>
    <row r="532" spans="8:35" s="23" customFormat="1" x14ac:dyDescent="0.25">
      <c r="H532" s="10"/>
      <c r="I532" s="28"/>
      <c r="AI532" s="11"/>
    </row>
    <row r="533" spans="8:35" s="23" customFormat="1" x14ac:dyDescent="0.25">
      <c r="H533" s="10"/>
      <c r="I533" s="28"/>
      <c r="AI533" s="11"/>
    </row>
    <row r="534" spans="8:35" s="23" customFormat="1" x14ac:dyDescent="0.25">
      <c r="H534" s="10"/>
      <c r="I534" s="28"/>
      <c r="AI534" s="11"/>
    </row>
    <row r="535" spans="8:35" s="23" customFormat="1" x14ac:dyDescent="0.25">
      <c r="H535" s="10"/>
      <c r="I535" s="28"/>
      <c r="AI535" s="11"/>
    </row>
    <row r="536" spans="8:35" s="23" customFormat="1" x14ac:dyDescent="0.25">
      <c r="H536" s="10"/>
      <c r="I536" s="28"/>
      <c r="AI536" s="11"/>
    </row>
    <row r="537" spans="8:35" s="23" customFormat="1" x14ac:dyDescent="0.25">
      <c r="H537" s="10"/>
      <c r="I537" s="28"/>
      <c r="AI537" s="11"/>
    </row>
    <row r="538" spans="8:35" s="23" customFormat="1" x14ac:dyDescent="0.25">
      <c r="H538" s="10"/>
      <c r="I538" s="28"/>
      <c r="AI538" s="11"/>
    </row>
    <row r="539" spans="8:35" s="23" customFormat="1" x14ac:dyDescent="0.25">
      <c r="H539" s="10"/>
      <c r="I539" s="28"/>
      <c r="AI539" s="11"/>
    </row>
    <row r="540" spans="8:35" s="23" customFormat="1" x14ac:dyDescent="0.25">
      <c r="H540" s="10"/>
      <c r="I540" s="28"/>
      <c r="AI540" s="11"/>
    </row>
    <row r="541" spans="8:35" s="23" customFormat="1" x14ac:dyDescent="0.25">
      <c r="H541" s="10"/>
      <c r="I541" s="28"/>
      <c r="AI541" s="11"/>
    </row>
    <row r="542" spans="8:35" s="23" customFormat="1" x14ac:dyDescent="0.25">
      <c r="H542" s="10"/>
      <c r="I542" s="28"/>
      <c r="AI542" s="11"/>
    </row>
    <row r="543" spans="8:35" s="23" customFormat="1" x14ac:dyDescent="0.25">
      <c r="H543" s="10"/>
      <c r="I543" s="28"/>
      <c r="AI543" s="11"/>
    </row>
    <row r="544" spans="8:35" s="23" customFormat="1" x14ac:dyDescent="0.25">
      <c r="H544" s="10"/>
      <c r="I544" s="28"/>
      <c r="AI544" s="11"/>
    </row>
    <row r="545" spans="8:35" s="23" customFormat="1" x14ac:dyDescent="0.25">
      <c r="H545" s="10"/>
      <c r="I545" s="28"/>
      <c r="AI545" s="11"/>
    </row>
    <row r="546" spans="8:35" s="23" customFormat="1" x14ac:dyDescent="0.25">
      <c r="H546" s="10"/>
      <c r="I546" s="28"/>
      <c r="AI546" s="11"/>
    </row>
    <row r="547" spans="8:35" s="23" customFormat="1" x14ac:dyDescent="0.25">
      <c r="H547" s="10"/>
      <c r="I547" s="28"/>
      <c r="AI547" s="11"/>
    </row>
    <row r="548" spans="8:35" s="23" customFormat="1" x14ac:dyDescent="0.25">
      <c r="H548" s="10"/>
      <c r="I548" s="28"/>
      <c r="AI548" s="11"/>
    </row>
    <row r="549" spans="8:35" s="23" customFormat="1" x14ac:dyDescent="0.25">
      <c r="H549" s="10"/>
      <c r="I549" s="28"/>
      <c r="AI549" s="11"/>
    </row>
    <row r="550" spans="8:35" s="23" customFormat="1" x14ac:dyDescent="0.25">
      <c r="H550" s="10"/>
      <c r="I550" s="28"/>
      <c r="AI550" s="11"/>
    </row>
    <row r="551" spans="8:35" s="23" customFormat="1" x14ac:dyDescent="0.25">
      <c r="H551" s="10"/>
      <c r="I551" s="28"/>
      <c r="AI551" s="11"/>
    </row>
    <row r="552" spans="8:35" s="23" customFormat="1" x14ac:dyDescent="0.25">
      <c r="H552" s="10"/>
      <c r="I552" s="28"/>
      <c r="AI552" s="11"/>
    </row>
    <row r="553" spans="8:35" s="23" customFormat="1" x14ac:dyDescent="0.25">
      <c r="H553" s="10"/>
      <c r="I553" s="28"/>
      <c r="AI553" s="11"/>
    </row>
    <row r="554" spans="8:35" s="23" customFormat="1" x14ac:dyDescent="0.25">
      <c r="H554" s="10"/>
      <c r="I554" s="28"/>
      <c r="AI554" s="11"/>
    </row>
    <row r="555" spans="8:35" s="23" customFormat="1" x14ac:dyDescent="0.25">
      <c r="H555" s="10"/>
      <c r="I555" s="28"/>
      <c r="AI555" s="11"/>
    </row>
    <row r="556" spans="8:35" s="23" customFormat="1" x14ac:dyDescent="0.25">
      <c r="H556" s="10"/>
      <c r="I556" s="28"/>
      <c r="AI556" s="11"/>
    </row>
    <row r="557" spans="8:35" s="23" customFormat="1" x14ac:dyDescent="0.25">
      <c r="H557" s="10"/>
      <c r="I557" s="28"/>
      <c r="AI557" s="11"/>
    </row>
    <row r="558" spans="8:35" s="23" customFormat="1" x14ac:dyDescent="0.25">
      <c r="H558" s="10"/>
      <c r="I558" s="28"/>
      <c r="AI558" s="11"/>
    </row>
    <row r="559" spans="8:35" s="23" customFormat="1" x14ac:dyDescent="0.25">
      <c r="H559" s="10"/>
      <c r="I559" s="28"/>
      <c r="AI559" s="11"/>
    </row>
    <row r="560" spans="8:35" s="23" customFormat="1" x14ac:dyDescent="0.25">
      <c r="H560" s="10"/>
      <c r="I560" s="28"/>
      <c r="AI560" s="11"/>
    </row>
    <row r="561" spans="6:35" s="23" customFormat="1" x14ac:dyDescent="0.25">
      <c r="F561" s="11"/>
      <c r="H561" s="10"/>
      <c r="I561" s="28"/>
      <c r="AI561" s="11"/>
    </row>
    <row r="562" spans="6:35" s="23" customFormat="1" x14ac:dyDescent="0.25">
      <c r="F562" s="11"/>
      <c r="H562" s="10"/>
      <c r="I562" s="28"/>
      <c r="AI562" s="11"/>
    </row>
    <row r="563" spans="6:35" s="23" customFormat="1" x14ac:dyDescent="0.25">
      <c r="F563" s="11"/>
      <c r="H563" s="10"/>
      <c r="I563" s="28"/>
      <c r="AI563" s="11"/>
    </row>
    <row r="564" spans="6:35" s="23" customFormat="1" x14ac:dyDescent="0.25">
      <c r="F564" s="11"/>
      <c r="H564" s="10"/>
      <c r="I564" s="28"/>
      <c r="AI564" s="11"/>
    </row>
    <row r="565" spans="6:35" s="23" customFormat="1" x14ac:dyDescent="0.25">
      <c r="F565" s="11"/>
      <c r="H565" s="10"/>
      <c r="I565" s="28"/>
      <c r="AI565" s="11"/>
    </row>
    <row r="566" spans="6:35" s="23" customFormat="1" x14ac:dyDescent="0.25">
      <c r="F566" s="11"/>
      <c r="H566" s="10"/>
      <c r="I566" s="28"/>
      <c r="AI566" s="11"/>
    </row>
    <row r="567" spans="6:35" s="23" customFormat="1" x14ac:dyDescent="0.25">
      <c r="F567" s="11"/>
      <c r="H567" s="10"/>
      <c r="I567" s="28"/>
      <c r="AI567" s="11"/>
    </row>
    <row r="568" spans="6:35" s="23" customFormat="1" x14ac:dyDescent="0.25">
      <c r="F568" s="11"/>
      <c r="H568" s="10"/>
      <c r="I568" s="28"/>
      <c r="AI568" s="11"/>
    </row>
    <row r="569" spans="6:35" s="23" customFormat="1" x14ac:dyDescent="0.25">
      <c r="F569" s="11"/>
      <c r="H569" s="10"/>
      <c r="I569" s="28"/>
      <c r="AI569" s="11"/>
    </row>
    <row r="570" spans="6:35" s="23" customFormat="1" x14ac:dyDescent="0.25">
      <c r="F570" s="11"/>
      <c r="H570" s="10"/>
      <c r="I570" s="28"/>
      <c r="AI570" s="11"/>
    </row>
    <row r="571" spans="6:35" s="23" customFormat="1" x14ac:dyDescent="0.25">
      <c r="F571" s="11"/>
      <c r="H571" s="10"/>
      <c r="I571" s="28"/>
      <c r="AI571" s="11"/>
    </row>
    <row r="572" spans="6:35" s="23" customFormat="1" x14ac:dyDescent="0.25">
      <c r="F572" s="11"/>
      <c r="H572" s="10"/>
      <c r="I572" s="28"/>
      <c r="AI572" s="11"/>
    </row>
    <row r="573" spans="6:35" s="23" customFormat="1" x14ac:dyDescent="0.25">
      <c r="F573" s="11"/>
      <c r="H573" s="10"/>
      <c r="I573" s="28"/>
      <c r="AI573" s="11"/>
    </row>
    <row r="574" spans="6:35" s="23" customFormat="1" x14ac:dyDescent="0.25">
      <c r="F574" s="11"/>
      <c r="H574" s="10"/>
      <c r="I574" s="28"/>
      <c r="AI574" s="11"/>
    </row>
    <row r="575" spans="6:35" s="23" customFormat="1" x14ac:dyDescent="0.25">
      <c r="F575" s="11"/>
      <c r="H575" s="10"/>
      <c r="I575" s="28"/>
      <c r="AI575" s="11"/>
    </row>
    <row r="576" spans="6:35" s="23" customFormat="1" x14ac:dyDescent="0.25">
      <c r="F576" s="11"/>
      <c r="H576" s="10"/>
      <c r="I576" s="28"/>
      <c r="AI576" s="11"/>
    </row>
    <row r="577" spans="6:35" s="23" customFormat="1" x14ac:dyDescent="0.25">
      <c r="F577" s="11"/>
      <c r="H577" s="10"/>
      <c r="I577" s="28"/>
      <c r="AI577" s="11"/>
    </row>
    <row r="578" spans="6:35" s="23" customFormat="1" x14ac:dyDescent="0.25">
      <c r="F578" s="11"/>
      <c r="H578" s="10"/>
      <c r="I578" s="28"/>
      <c r="AI578" s="11"/>
    </row>
    <row r="579" spans="6:35" s="23" customFormat="1" x14ac:dyDescent="0.25">
      <c r="F579" s="11"/>
      <c r="H579" s="10"/>
      <c r="I579" s="28"/>
      <c r="AI579" s="11"/>
    </row>
    <row r="580" spans="6:35" s="23" customFormat="1" x14ac:dyDescent="0.25">
      <c r="F580" s="11"/>
      <c r="H580" s="10"/>
      <c r="I580" s="28"/>
      <c r="AI580" s="11"/>
    </row>
    <row r="581" spans="6:35" s="23" customFormat="1" x14ac:dyDescent="0.25">
      <c r="F581" s="11"/>
      <c r="H581" s="10"/>
      <c r="I581" s="28"/>
      <c r="AI581" s="11"/>
    </row>
    <row r="582" spans="6:35" s="23" customFormat="1" x14ac:dyDescent="0.25">
      <c r="F582" s="11"/>
      <c r="H582" s="10"/>
      <c r="I582" s="28"/>
      <c r="AI582" s="11"/>
    </row>
    <row r="583" spans="6:35" s="23" customFormat="1" x14ac:dyDescent="0.25">
      <c r="F583" s="11"/>
      <c r="H583" s="10"/>
      <c r="I583" s="28"/>
      <c r="AI583" s="11"/>
    </row>
    <row r="584" spans="6:35" s="23" customFormat="1" x14ac:dyDescent="0.25">
      <c r="F584" s="11"/>
      <c r="H584" s="10"/>
      <c r="I584" s="28"/>
      <c r="AI584" s="11"/>
    </row>
    <row r="585" spans="6:35" s="23" customFormat="1" x14ac:dyDescent="0.25">
      <c r="F585" s="11"/>
      <c r="H585" s="10"/>
      <c r="I585" s="28"/>
      <c r="AI585" s="11"/>
    </row>
    <row r="586" spans="6:35" s="23" customFormat="1" x14ac:dyDescent="0.25">
      <c r="F586" s="11"/>
      <c r="H586" s="10"/>
      <c r="I586" s="28"/>
      <c r="AI586" s="11"/>
    </row>
    <row r="587" spans="6:35" s="23" customFormat="1" x14ac:dyDescent="0.25">
      <c r="F587" s="11"/>
      <c r="H587" s="10"/>
      <c r="I587" s="28"/>
      <c r="AI587" s="11"/>
    </row>
    <row r="588" spans="6:35" s="23" customFormat="1" x14ac:dyDescent="0.25">
      <c r="F588" s="11"/>
      <c r="H588" s="10"/>
      <c r="I588" s="28"/>
      <c r="AI588" s="11"/>
    </row>
    <row r="589" spans="6:35" s="23" customFormat="1" x14ac:dyDescent="0.25">
      <c r="F589" s="11"/>
      <c r="H589" s="10"/>
      <c r="I589" s="28"/>
      <c r="AI589" s="11"/>
    </row>
    <row r="590" spans="6:35" s="23" customFormat="1" x14ac:dyDescent="0.25">
      <c r="F590" s="11"/>
      <c r="H590" s="10"/>
      <c r="I590" s="28"/>
      <c r="AI590" s="11"/>
    </row>
    <row r="591" spans="6:35" s="23" customFormat="1" x14ac:dyDescent="0.25">
      <c r="F591" s="11"/>
      <c r="H591" s="10"/>
      <c r="I591" s="28"/>
      <c r="AI591" s="11"/>
    </row>
    <row r="592" spans="6:35" s="23" customFormat="1" x14ac:dyDescent="0.25">
      <c r="F592" s="11"/>
      <c r="H592" s="10"/>
      <c r="I592" s="28"/>
      <c r="AI592" s="11"/>
    </row>
    <row r="593" spans="6:35" s="23" customFormat="1" x14ac:dyDescent="0.25">
      <c r="F593" s="11"/>
      <c r="H593" s="10"/>
      <c r="I593" s="28"/>
      <c r="AI593" s="11"/>
    </row>
    <row r="594" spans="6:35" s="23" customFormat="1" x14ac:dyDescent="0.25">
      <c r="F594" s="11"/>
      <c r="H594" s="10"/>
      <c r="I594" s="28"/>
      <c r="AI594" s="11"/>
    </row>
    <row r="595" spans="6:35" s="23" customFormat="1" x14ac:dyDescent="0.25">
      <c r="F595" s="11"/>
      <c r="H595" s="10"/>
      <c r="I595" s="28"/>
      <c r="AI595" s="11"/>
    </row>
    <row r="596" spans="6:35" s="23" customFormat="1" x14ac:dyDescent="0.25">
      <c r="F596" s="11"/>
      <c r="H596" s="10"/>
      <c r="I596" s="28"/>
      <c r="AI596" s="11"/>
    </row>
    <row r="597" spans="6:35" s="23" customFormat="1" x14ac:dyDescent="0.25">
      <c r="F597" s="11"/>
      <c r="H597" s="10"/>
      <c r="I597" s="28"/>
      <c r="AI597" s="11"/>
    </row>
    <row r="598" spans="6:35" s="23" customFormat="1" x14ac:dyDescent="0.25">
      <c r="F598" s="11"/>
      <c r="H598" s="10"/>
      <c r="I598" s="28"/>
      <c r="AI598" s="11"/>
    </row>
    <row r="599" spans="6:35" s="23" customFormat="1" x14ac:dyDescent="0.25">
      <c r="F599" s="11"/>
      <c r="H599" s="10"/>
      <c r="I599" s="28"/>
      <c r="AI599" s="11"/>
    </row>
    <row r="600" spans="6:35" s="23" customFormat="1" x14ac:dyDescent="0.25">
      <c r="F600" s="11"/>
      <c r="H600" s="10"/>
      <c r="I600" s="28"/>
      <c r="AI600" s="11"/>
    </row>
    <row r="601" spans="6:35" s="23" customFormat="1" x14ac:dyDescent="0.25">
      <c r="F601" s="11"/>
      <c r="H601" s="10"/>
      <c r="I601" s="28"/>
      <c r="AI601" s="11"/>
    </row>
    <row r="602" spans="6:35" s="23" customFormat="1" x14ac:dyDescent="0.25">
      <c r="F602" s="11"/>
      <c r="H602" s="10"/>
      <c r="I602" s="28"/>
      <c r="AI602" s="11"/>
    </row>
    <row r="603" spans="6:35" s="23" customFormat="1" x14ac:dyDescent="0.25">
      <c r="F603" s="11"/>
      <c r="H603" s="10"/>
      <c r="I603" s="28"/>
      <c r="AI603" s="11"/>
    </row>
    <row r="604" spans="6:35" s="23" customFormat="1" x14ac:dyDescent="0.25">
      <c r="F604" s="11"/>
      <c r="H604" s="10"/>
      <c r="I604" s="28"/>
      <c r="AI604" s="11"/>
    </row>
    <row r="605" spans="6:35" s="23" customFormat="1" x14ac:dyDescent="0.25">
      <c r="F605" s="11"/>
      <c r="H605" s="10"/>
      <c r="I605" s="28"/>
      <c r="AI605" s="11"/>
    </row>
    <row r="606" spans="6:35" s="23" customFormat="1" x14ac:dyDescent="0.25">
      <c r="F606" s="11"/>
      <c r="H606" s="10"/>
      <c r="I606" s="28"/>
      <c r="AI606" s="11"/>
    </row>
    <row r="607" spans="6:35" s="23" customFormat="1" x14ac:dyDescent="0.25">
      <c r="F607" s="11"/>
      <c r="H607" s="10"/>
      <c r="I607" s="28"/>
      <c r="AI607" s="11"/>
    </row>
    <row r="608" spans="6:35" s="23" customFormat="1" x14ac:dyDescent="0.25">
      <c r="F608" s="11"/>
      <c r="H608" s="10"/>
      <c r="I608" s="28"/>
      <c r="AI608" s="11"/>
    </row>
    <row r="609" spans="6:35" s="23" customFormat="1" x14ac:dyDescent="0.25">
      <c r="F609" s="11"/>
      <c r="H609" s="10"/>
      <c r="I609" s="28"/>
      <c r="AI609" s="11"/>
    </row>
    <row r="610" spans="6:35" s="23" customFormat="1" x14ac:dyDescent="0.25">
      <c r="F610" s="11"/>
      <c r="H610" s="10"/>
      <c r="I610" s="28"/>
      <c r="AI610" s="11"/>
    </row>
    <row r="611" spans="6:35" s="23" customFormat="1" x14ac:dyDescent="0.25">
      <c r="F611" s="11"/>
      <c r="H611" s="10"/>
      <c r="I611" s="28"/>
      <c r="AI611" s="11"/>
    </row>
    <row r="612" spans="6:35" s="23" customFormat="1" x14ac:dyDescent="0.25">
      <c r="F612" s="11"/>
      <c r="H612" s="10"/>
      <c r="I612" s="28"/>
      <c r="AI612" s="11"/>
    </row>
    <row r="613" spans="6:35" s="23" customFormat="1" x14ac:dyDescent="0.25">
      <c r="F613" s="11"/>
      <c r="H613" s="10"/>
      <c r="I613" s="28"/>
      <c r="AI613" s="11"/>
    </row>
    <row r="614" spans="6:35" s="23" customFormat="1" x14ac:dyDescent="0.25">
      <c r="F614" s="11"/>
      <c r="H614" s="10"/>
      <c r="I614" s="28"/>
      <c r="AI614" s="11"/>
    </row>
    <row r="615" spans="6:35" s="23" customFormat="1" x14ac:dyDescent="0.25">
      <c r="F615" s="11"/>
      <c r="H615" s="10"/>
      <c r="I615" s="28"/>
      <c r="AI615" s="11"/>
    </row>
    <row r="616" spans="6:35" s="23" customFormat="1" x14ac:dyDescent="0.25">
      <c r="F616" s="11"/>
      <c r="H616" s="10"/>
      <c r="I616" s="28"/>
      <c r="AI616" s="11"/>
    </row>
    <row r="617" spans="6:35" s="23" customFormat="1" x14ac:dyDescent="0.25">
      <c r="F617" s="11"/>
      <c r="H617" s="10"/>
      <c r="I617" s="28"/>
      <c r="AI617" s="11"/>
    </row>
    <row r="618" spans="6:35" s="23" customFormat="1" x14ac:dyDescent="0.25">
      <c r="F618" s="11"/>
      <c r="H618" s="10"/>
      <c r="I618" s="28"/>
      <c r="AI618" s="11"/>
    </row>
    <row r="619" spans="6:35" s="23" customFormat="1" x14ac:dyDescent="0.25">
      <c r="F619" s="11"/>
      <c r="H619" s="10"/>
      <c r="I619" s="28"/>
      <c r="AI619" s="11"/>
    </row>
    <row r="620" spans="6:35" s="23" customFormat="1" x14ac:dyDescent="0.25">
      <c r="F620" s="11"/>
      <c r="H620" s="10"/>
      <c r="I620" s="28"/>
      <c r="AI620" s="11"/>
    </row>
    <row r="621" spans="6:35" s="23" customFormat="1" x14ac:dyDescent="0.25">
      <c r="F621" s="11"/>
      <c r="H621" s="10"/>
      <c r="I621" s="28"/>
      <c r="AI621" s="11"/>
    </row>
    <row r="622" spans="6:35" s="23" customFormat="1" x14ac:dyDescent="0.25">
      <c r="F622" s="11"/>
      <c r="H622" s="10"/>
      <c r="I622" s="28"/>
      <c r="AI622" s="11"/>
    </row>
    <row r="623" spans="6:35" s="23" customFormat="1" x14ac:dyDescent="0.25">
      <c r="F623" s="11"/>
      <c r="H623" s="10"/>
      <c r="I623" s="28"/>
      <c r="AI623" s="11"/>
    </row>
    <row r="624" spans="6:35" s="23" customFormat="1" x14ac:dyDescent="0.25">
      <c r="F624" s="11"/>
      <c r="H624" s="10"/>
      <c r="I624" s="28"/>
      <c r="AI624" s="11"/>
    </row>
    <row r="625" spans="6:35" s="23" customFormat="1" x14ac:dyDescent="0.25">
      <c r="F625" s="11"/>
      <c r="H625" s="10"/>
      <c r="I625" s="28"/>
      <c r="AI625" s="11"/>
    </row>
    <row r="626" spans="6:35" s="23" customFormat="1" x14ac:dyDescent="0.25">
      <c r="F626" s="11"/>
      <c r="H626" s="10"/>
      <c r="I626" s="28"/>
      <c r="AI626" s="11"/>
    </row>
    <row r="627" spans="6:35" s="23" customFormat="1" x14ac:dyDescent="0.25">
      <c r="F627" s="11"/>
      <c r="H627" s="10"/>
      <c r="I627" s="28"/>
      <c r="AI627" s="11"/>
    </row>
    <row r="628" spans="6:35" s="23" customFormat="1" x14ac:dyDescent="0.25">
      <c r="F628" s="11"/>
      <c r="H628" s="10"/>
      <c r="I628" s="28"/>
      <c r="AI628" s="11"/>
    </row>
    <row r="629" spans="6:35" s="23" customFormat="1" x14ac:dyDescent="0.25">
      <c r="F629" s="11"/>
      <c r="H629" s="10"/>
      <c r="I629" s="28"/>
      <c r="AI629" s="11"/>
    </row>
    <row r="630" spans="6:35" s="23" customFormat="1" x14ac:dyDescent="0.25">
      <c r="F630" s="11"/>
      <c r="H630" s="10"/>
      <c r="I630" s="28"/>
      <c r="AI630" s="11"/>
    </row>
    <row r="631" spans="6:35" s="23" customFormat="1" x14ac:dyDescent="0.25">
      <c r="F631" s="11"/>
      <c r="H631" s="10"/>
      <c r="I631" s="28"/>
      <c r="AI631" s="11"/>
    </row>
    <row r="632" spans="6:35" s="23" customFormat="1" x14ac:dyDescent="0.25">
      <c r="F632" s="11"/>
      <c r="H632" s="10"/>
      <c r="I632" s="28"/>
      <c r="AI632" s="11"/>
    </row>
    <row r="633" spans="6:35" s="23" customFormat="1" x14ac:dyDescent="0.25">
      <c r="F633" s="11"/>
      <c r="H633" s="10"/>
      <c r="I633" s="28"/>
      <c r="AI633" s="11"/>
    </row>
    <row r="634" spans="6:35" s="23" customFormat="1" x14ac:dyDescent="0.25">
      <c r="F634" s="11"/>
      <c r="H634" s="10"/>
      <c r="I634" s="28"/>
      <c r="AI634" s="11"/>
    </row>
    <row r="635" spans="6:35" s="23" customFormat="1" x14ac:dyDescent="0.25">
      <c r="F635" s="11"/>
      <c r="H635" s="10"/>
      <c r="I635" s="28"/>
      <c r="AI635" s="11"/>
    </row>
    <row r="636" spans="6:35" s="23" customFormat="1" x14ac:dyDescent="0.25">
      <c r="F636" s="11"/>
      <c r="H636" s="10"/>
      <c r="I636" s="28"/>
      <c r="AI636" s="11"/>
    </row>
    <row r="637" spans="6:35" s="23" customFormat="1" x14ac:dyDescent="0.25">
      <c r="F637" s="11"/>
      <c r="H637" s="10"/>
      <c r="I637" s="28"/>
      <c r="AI637" s="11"/>
    </row>
    <row r="638" spans="6:35" s="23" customFormat="1" x14ac:dyDescent="0.25">
      <c r="F638" s="11"/>
      <c r="H638" s="10"/>
      <c r="I638" s="28"/>
      <c r="AI638" s="11"/>
    </row>
    <row r="639" spans="6:35" s="23" customFormat="1" x14ac:dyDescent="0.25">
      <c r="F639" s="11"/>
      <c r="H639" s="10"/>
      <c r="I639" s="28"/>
      <c r="AI639" s="11"/>
    </row>
    <row r="640" spans="6:35" s="23" customFormat="1" x14ac:dyDescent="0.25">
      <c r="F640" s="11"/>
      <c r="H640" s="10"/>
      <c r="I640" s="28"/>
      <c r="AI640" s="11"/>
    </row>
    <row r="641" spans="6:35" s="23" customFormat="1" x14ac:dyDescent="0.25">
      <c r="F641" s="11"/>
      <c r="H641" s="10"/>
      <c r="I641" s="28"/>
      <c r="AI641" s="11"/>
    </row>
    <row r="642" spans="6:35" s="23" customFormat="1" x14ac:dyDescent="0.25">
      <c r="F642" s="11"/>
      <c r="H642" s="10"/>
      <c r="I642" s="28"/>
      <c r="AI642" s="11"/>
    </row>
    <row r="643" spans="6:35" s="23" customFormat="1" x14ac:dyDescent="0.25">
      <c r="F643" s="11"/>
      <c r="H643" s="10"/>
      <c r="I643" s="28"/>
      <c r="AI643" s="11"/>
    </row>
    <row r="644" spans="6:35" s="23" customFormat="1" x14ac:dyDescent="0.25">
      <c r="F644" s="11"/>
      <c r="H644" s="10"/>
      <c r="I644" s="28"/>
      <c r="AI644" s="11"/>
    </row>
    <row r="645" spans="6:35" s="23" customFormat="1" x14ac:dyDescent="0.25">
      <c r="F645" s="11"/>
      <c r="H645" s="10"/>
      <c r="I645" s="28"/>
      <c r="AI645" s="11"/>
    </row>
    <row r="646" spans="6:35" s="23" customFormat="1" x14ac:dyDescent="0.25">
      <c r="F646" s="11"/>
      <c r="H646" s="10"/>
      <c r="I646" s="28"/>
      <c r="AI646" s="11"/>
    </row>
    <row r="647" spans="6:35" s="23" customFormat="1" x14ac:dyDescent="0.25">
      <c r="F647" s="11"/>
      <c r="H647" s="10"/>
      <c r="I647" s="28"/>
      <c r="AI647" s="11"/>
    </row>
    <row r="648" spans="6:35" s="23" customFormat="1" x14ac:dyDescent="0.25">
      <c r="F648" s="11"/>
      <c r="H648" s="10"/>
      <c r="I648" s="28"/>
      <c r="AI648" s="11"/>
    </row>
    <row r="649" spans="6:35" s="23" customFormat="1" x14ac:dyDescent="0.25">
      <c r="F649" s="11"/>
      <c r="H649" s="10"/>
      <c r="I649" s="28"/>
      <c r="AI649" s="11"/>
    </row>
    <row r="650" spans="6:35" s="23" customFormat="1" x14ac:dyDescent="0.25">
      <c r="F650" s="11"/>
      <c r="H650" s="10"/>
      <c r="I650" s="28"/>
      <c r="AI650" s="11"/>
    </row>
    <row r="651" spans="6:35" s="23" customFormat="1" x14ac:dyDescent="0.25">
      <c r="F651" s="11"/>
      <c r="H651" s="10"/>
      <c r="I651" s="28"/>
      <c r="AI651" s="11"/>
    </row>
    <row r="652" spans="6:35" s="23" customFormat="1" x14ac:dyDescent="0.25">
      <c r="F652" s="11"/>
      <c r="H652" s="10"/>
      <c r="I652" s="28"/>
      <c r="AI652" s="11"/>
    </row>
    <row r="653" spans="6:35" s="23" customFormat="1" x14ac:dyDescent="0.25">
      <c r="F653" s="11"/>
      <c r="H653" s="10"/>
      <c r="I653" s="28"/>
      <c r="AI653" s="11"/>
    </row>
    <row r="654" spans="6:35" s="23" customFormat="1" x14ac:dyDescent="0.25">
      <c r="F654" s="11"/>
      <c r="H654" s="10"/>
      <c r="I654" s="28"/>
      <c r="AI654" s="11"/>
    </row>
    <row r="655" spans="6:35" s="23" customFormat="1" x14ac:dyDescent="0.25">
      <c r="F655" s="11"/>
      <c r="H655" s="10"/>
      <c r="I655" s="28"/>
      <c r="AI655" s="11"/>
    </row>
    <row r="656" spans="6:35" s="23" customFormat="1" x14ac:dyDescent="0.25">
      <c r="F656" s="11"/>
      <c r="H656" s="10"/>
      <c r="I656" s="28"/>
      <c r="AI656" s="11"/>
    </row>
    <row r="657" spans="6:35" s="23" customFormat="1" x14ac:dyDescent="0.25">
      <c r="F657" s="11"/>
      <c r="H657" s="10"/>
      <c r="I657" s="28"/>
      <c r="AI657" s="11"/>
    </row>
    <row r="658" spans="6:35" s="23" customFormat="1" x14ac:dyDescent="0.25">
      <c r="F658" s="11"/>
      <c r="H658" s="10"/>
      <c r="I658" s="28"/>
      <c r="AI658" s="11"/>
    </row>
    <row r="659" spans="6:35" s="23" customFormat="1" x14ac:dyDescent="0.25">
      <c r="F659" s="11"/>
      <c r="H659" s="10"/>
      <c r="I659" s="28"/>
      <c r="AI659" s="11"/>
    </row>
    <row r="660" spans="6:35" s="23" customFormat="1" x14ac:dyDescent="0.25">
      <c r="F660" s="11"/>
      <c r="H660" s="10"/>
      <c r="I660" s="28"/>
      <c r="AI660" s="11"/>
    </row>
    <row r="661" spans="6:35" s="23" customFormat="1" x14ac:dyDescent="0.25">
      <c r="F661" s="11"/>
      <c r="H661" s="10"/>
      <c r="I661" s="28"/>
      <c r="AI661" s="11"/>
    </row>
    <row r="662" spans="6:35" s="23" customFormat="1" x14ac:dyDescent="0.25">
      <c r="F662" s="11"/>
      <c r="H662" s="10"/>
      <c r="I662" s="28"/>
      <c r="AI662" s="11"/>
    </row>
    <row r="663" spans="6:35" s="23" customFormat="1" x14ac:dyDescent="0.25">
      <c r="F663" s="11"/>
      <c r="H663" s="10"/>
      <c r="I663" s="28"/>
      <c r="AI663" s="11"/>
    </row>
    <row r="664" spans="6:35" s="23" customFormat="1" x14ac:dyDescent="0.25">
      <c r="F664" s="11"/>
      <c r="H664" s="10"/>
      <c r="I664" s="28"/>
      <c r="AI664" s="11"/>
    </row>
    <row r="665" spans="6:35" s="23" customFormat="1" x14ac:dyDescent="0.25">
      <c r="F665" s="11"/>
      <c r="H665" s="10"/>
      <c r="I665" s="28"/>
      <c r="AI665" s="11"/>
    </row>
    <row r="666" spans="6:35" s="23" customFormat="1" x14ac:dyDescent="0.25">
      <c r="F666" s="11"/>
      <c r="H666" s="10"/>
      <c r="I666" s="28"/>
      <c r="AI666" s="11"/>
    </row>
    <row r="667" spans="6:35" s="23" customFormat="1" x14ac:dyDescent="0.25">
      <c r="F667" s="11"/>
      <c r="H667" s="10"/>
      <c r="I667" s="28"/>
      <c r="AI667" s="11"/>
    </row>
    <row r="668" spans="6:35" s="23" customFormat="1" x14ac:dyDescent="0.25">
      <c r="F668" s="11"/>
      <c r="H668" s="10"/>
      <c r="I668" s="28"/>
      <c r="AI668" s="11"/>
    </row>
    <row r="669" spans="6:35" s="23" customFormat="1" x14ac:dyDescent="0.25">
      <c r="F669" s="11"/>
      <c r="H669" s="10"/>
      <c r="I669" s="28"/>
      <c r="AI669" s="11"/>
    </row>
    <row r="670" spans="6:35" s="23" customFormat="1" x14ac:dyDescent="0.25">
      <c r="F670" s="11"/>
      <c r="H670" s="10"/>
      <c r="I670" s="28"/>
      <c r="AI670" s="11"/>
    </row>
    <row r="671" spans="6:35" s="23" customFormat="1" x14ac:dyDescent="0.25">
      <c r="F671" s="11"/>
      <c r="H671" s="10"/>
      <c r="I671" s="28"/>
      <c r="AI671" s="11"/>
    </row>
    <row r="672" spans="6:35" s="23" customFormat="1" x14ac:dyDescent="0.25">
      <c r="F672" s="11"/>
      <c r="H672" s="10"/>
      <c r="I672" s="28"/>
      <c r="AI672" s="11"/>
    </row>
    <row r="673" spans="6:35" s="23" customFormat="1" x14ac:dyDescent="0.25">
      <c r="F673" s="11"/>
      <c r="H673" s="10"/>
      <c r="I673" s="28"/>
      <c r="AI673" s="11"/>
    </row>
    <row r="674" spans="6:35" s="23" customFormat="1" x14ac:dyDescent="0.25">
      <c r="F674" s="11"/>
      <c r="H674" s="10"/>
      <c r="I674" s="28"/>
      <c r="AI674" s="11"/>
    </row>
    <row r="675" spans="6:35" s="23" customFormat="1" x14ac:dyDescent="0.25">
      <c r="F675" s="11"/>
      <c r="H675" s="10"/>
      <c r="I675" s="28"/>
      <c r="AI675" s="11"/>
    </row>
    <row r="676" spans="6:35" s="23" customFormat="1" x14ac:dyDescent="0.25">
      <c r="F676" s="11"/>
      <c r="H676" s="10"/>
      <c r="I676" s="28"/>
      <c r="AI676" s="11"/>
    </row>
    <row r="677" spans="6:35" s="23" customFormat="1" x14ac:dyDescent="0.25">
      <c r="F677" s="11"/>
      <c r="H677" s="10"/>
      <c r="I677" s="28"/>
      <c r="AI677" s="11"/>
    </row>
    <row r="678" spans="6:35" s="23" customFormat="1" x14ac:dyDescent="0.25">
      <c r="F678" s="11"/>
      <c r="H678" s="10"/>
      <c r="I678" s="28"/>
      <c r="AI678" s="11"/>
    </row>
    <row r="679" spans="6:35" s="23" customFormat="1" x14ac:dyDescent="0.25">
      <c r="F679" s="11"/>
      <c r="H679" s="10"/>
      <c r="I679" s="28"/>
      <c r="AI679" s="11"/>
    </row>
    <row r="680" spans="6:35" s="23" customFormat="1" x14ac:dyDescent="0.25">
      <c r="F680" s="11"/>
      <c r="H680" s="10"/>
      <c r="I680" s="28"/>
      <c r="AI680" s="11"/>
    </row>
    <row r="681" spans="6:35" s="23" customFormat="1" x14ac:dyDescent="0.25">
      <c r="F681" s="11"/>
      <c r="H681" s="10"/>
      <c r="I681" s="28"/>
      <c r="AI681" s="11"/>
    </row>
    <row r="682" spans="6:35" s="23" customFormat="1" x14ac:dyDescent="0.25">
      <c r="F682" s="11"/>
      <c r="H682" s="10"/>
      <c r="I682" s="28"/>
      <c r="AI682" s="11"/>
    </row>
    <row r="683" spans="6:35" s="23" customFormat="1" x14ac:dyDescent="0.25">
      <c r="F683" s="11"/>
      <c r="H683" s="10"/>
      <c r="I683" s="28"/>
      <c r="AI683" s="11"/>
    </row>
    <row r="684" spans="6:35" s="23" customFormat="1" x14ac:dyDescent="0.25">
      <c r="F684" s="11"/>
      <c r="H684" s="10"/>
      <c r="I684" s="28"/>
      <c r="AI684" s="11"/>
    </row>
    <row r="685" spans="6:35" s="23" customFormat="1" x14ac:dyDescent="0.25">
      <c r="F685" s="11"/>
      <c r="H685" s="10"/>
      <c r="I685" s="28"/>
      <c r="AI685" s="11"/>
    </row>
    <row r="686" spans="6:35" s="23" customFormat="1" x14ac:dyDescent="0.25">
      <c r="F686" s="11"/>
      <c r="H686" s="10"/>
      <c r="I686" s="28"/>
      <c r="AI686" s="11"/>
    </row>
    <row r="687" spans="6:35" s="23" customFormat="1" x14ac:dyDescent="0.25">
      <c r="F687" s="11"/>
      <c r="H687" s="10"/>
      <c r="I687" s="28"/>
      <c r="AI687" s="11"/>
    </row>
    <row r="688" spans="6:35" s="23" customFormat="1" x14ac:dyDescent="0.25">
      <c r="F688" s="11"/>
      <c r="H688" s="10"/>
      <c r="I688" s="28"/>
      <c r="AI688" s="11"/>
    </row>
    <row r="689" spans="6:35" s="23" customFormat="1" x14ac:dyDescent="0.25">
      <c r="F689" s="11"/>
      <c r="H689" s="10"/>
      <c r="I689" s="28"/>
      <c r="AI689" s="11"/>
    </row>
    <row r="690" spans="6:35" s="23" customFormat="1" x14ac:dyDescent="0.25">
      <c r="F690" s="11"/>
      <c r="H690" s="10"/>
      <c r="I690" s="28"/>
      <c r="AI690" s="11"/>
    </row>
    <row r="691" spans="6:35" s="23" customFormat="1" x14ac:dyDescent="0.25">
      <c r="F691" s="11"/>
      <c r="H691" s="10"/>
      <c r="I691" s="28"/>
      <c r="AI691" s="11"/>
    </row>
    <row r="692" spans="6:35" s="23" customFormat="1" x14ac:dyDescent="0.25">
      <c r="F692" s="11"/>
      <c r="H692" s="10"/>
      <c r="I692" s="28"/>
      <c r="AI692" s="11"/>
    </row>
    <row r="693" spans="6:35" s="23" customFormat="1" x14ac:dyDescent="0.25">
      <c r="F693" s="11"/>
      <c r="H693" s="10"/>
      <c r="I693" s="28"/>
      <c r="AI693" s="11"/>
    </row>
    <row r="694" spans="6:35" s="23" customFormat="1" x14ac:dyDescent="0.25">
      <c r="F694" s="11"/>
      <c r="H694" s="10"/>
      <c r="I694" s="28"/>
      <c r="AI694" s="11"/>
    </row>
    <row r="695" spans="6:35" s="23" customFormat="1" x14ac:dyDescent="0.25">
      <c r="F695" s="11"/>
      <c r="H695" s="10"/>
      <c r="I695" s="28"/>
      <c r="AI695" s="11"/>
    </row>
    <row r="696" spans="6:35" s="23" customFormat="1" x14ac:dyDescent="0.25">
      <c r="F696" s="11"/>
      <c r="H696" s="10"/>
      <c r="I696" s="28"/>
      <c r="AI696" s="11"/>
    </row>
    <row r="697" spans="6:35" s="23" customFormat="1" x14ac:dyDescent="0.25">
      <c r="F697" s="11"/>
      <c r="H697" s="10"/>
      <c r="I697" s="28"/>
      <c r="AI697" s="11"/>
    </row>
    <row r="698" spans="6:35" s="23" customFormat="1" x14ac:dyDescent="0.25">
      <c r="F698" s="11"/>
      <c r="H698" s="10"/>
      <c r="I698" s="28"/>
      <c r="AI698" s="11"/>
    </row>
    <row r="699" spans="6:35" s="23" customFormat="1" x14ac:dyDescent="0.25">
      <c r="F699" s="11"/>
      <c r="H699" s="10"/>
      <c r="I699" s="28"/>
      <c r="AI699" s="11"/>
    </row>
    <row r="700" spans="6:35" s="23" customFormat="1" x14ac:dyDescent="0.25">
      <c r="F700" s="11"/>
      <c r="H700" s="10"/>
      <c r="I700" s="28"/>
      <c r="AI700" s="11"/>
    </row>
    <row r="701" spans="6:35" s="23" customFormat="1" x14ac:dyDescent="0.25">
      <c r="F701" s="11"/>
      <c r="H701" s="10"/>
      <c r="I701" s="28"/>
      <c r="AI701" s="11"/>
    </row>
    <row r="702" spans="6:35" s="23" customFormat="1" x14ac:dyDescent="0.25">
      <c r="F702" s="11"/>
      <c r="H702" s="10"/>
      <c r="I702" s="28"/>
      <c r="AI702" s="11"/>
    </row>
    <row r="703" spans="6:35" s="23" customFormat="1" x14ac:dyDescent="0.25">
      <c r="F703" s="11"/>
      <c r="H703" s="10"/>
      <c r="I703" s="28"/>
      <c r="AI703" s="11"/>
    </row>
    <row r="704" spans="6:35" s="23" customFormat="1" x14ac:dyDescent="0.25">
      <c r="F704" s="11"/>
      <c r="H704" s="10"/>
      <c r="I704" s="28"/>
      <c r="AI704" s="11"/>
    </row>
    <row r="705" spans="6:35" s="23" customFormat="1" x14ac:dyDescent="0.25">
      <c r="F705" s="11"/>
      <c r="H705" s="10"/>
      <c r="I705" s="28"/>
      <c r="AI705" s="11"/>
    </row>
    <row r="706" spans="6:35" s="23" customFormat="1" x14ac:dyDescent="0.25">
      <c r="F706" s="11"/>
      <c r="H706" s="10"/>
      <c r="I706" s="28"/>
      <c r="AI706" s="11"/>
    </row>
    <row r="707" spans="6:35" s="23" customFormat="1" x14ac:dyDescent="0.25">
      <c r="F707" s="11"/>
      <c r="H707" s="10"/>
      <c r="I707" s="28"/>
      <c r="AI707" s="11"/>
    </row>
    <row r="708" spans="6:35" s="23" customFormat="1" x14ac:dyDescent="0.25">
      <c r="F708" s="11"/>
      <c r="H708" s="10"/>
      <c r="I708" s="28"/>
      <c r="AI708" s="11"/>
    </row>
    <row r="709" spans="6:35" s="23" customFormat="1" x14ac:dyDescent="0.25">
      <c r="F709" s="11"/>
      <c r="H709" s="10"/>
      <c r="I709" s="28"/>
      <c r="AI709" s="11"/>
    </row>
    <row r="710" spans="6:35" s="23" customFormat="1" x14ac:dyDescent="0.25">
      <c r="F710" s="11"/>
      <c r="H710" s="10"/>
      <c r="I710" s="28"/>
      <c r="AI710" s="11"/>
    </row>
    <row r="711" spans="6:35" s="23" customFormat="1" x14ac:dyDescent="0.25">
      <c r="F711" s="11"/>
      <c r="H711" s="10"/>
      <c r="I711" s="28"/>
      <c r="AI711" s="11"/>
    </row>
    <row r="712" spans="6:35" s="23" customFormat="1" x14ac:dyDescent="0.25">
      <c r="F712" s="11"/>
      <c r="H712" s="10"/>
      <c r="I712" s="28"/>
      <c r="AI712" s="11"/>
    </row>
    <row r="713" spans="6:35" s="23" customFormat="1" x14ac:dyDescent="0.25">
      <c r="F713" s="11"/>
      <c r="H713" s="10"/>
      <c r="I713" s="28"/>
      <c r="AI713" s="11"/>
    </row>
    <row r="714" spans="6:35" s="23" customFormat="1" x14ac:dyDescent="0.25">
      <c r="F714" s="11"/>
      <c r="H714" s="10"/>
      <c r="I714" s="28"/>
      <c r="AI714" s="11"/>
    </row>
    <row r="715" spans="6:35" s="23" customFormat="1" x14ac:dyDescent="0.25">
      <c r="F715" s="11"/>
      <c r="H715" s="10"/>
      <c r="I715" s="28"/>
      <c r="AI715" s="11"/>
    </row>
    <row r="716" spans="6:35" s="23" customFormat="1" x14ac:dyDescent="0.25">
      <c r="F716" s="11"/>
      <c r="H716" s="10"/>
      <c r="I716" s="28"/>
      <c r="AI716" s="11"/>
    </row>
    <row r="717" spans="6:35" s="23" customFormat="1" x14ac:dyDescent="0.25">
      <c r="F717" s="11"/>
      <c r="H717" s="10"/>
      <c r="I717" s="28"/>
      <c r="AI717" s="11"/>
    </row>
    <row r="718" spans="6:35" s="23" customFormat="1" x14ac:dyDescent="0.25">
      <c r="F718" s="11"/>
      <c r="H718" s="10"/>
      <c r="I718" s="28"/>
      <c r="AI718" s="11"/>
    </row>
    <row r="719" spans="6:35" s="23" customFormat="1" x14ac:dyDescent="0.25">
      <c r="F719" s="11"/>
      <c r="H719" s="10"/>
      <c r="I719" s="28"/>
      <c r="AI719" s="11"/>
    </row>
    <row r="720" spans="6:35" s="23" customFormat="1" x14ac:dyDescent="0.25">
      <c r="F720" s="11"/>
      <c r="H720" s="10"/>
      <c r="I720" s="28"/>
      <c r="AI720" s="11"/>
    </row>
    <row r="721" spans="6:35" s="23" customFormat="1" x14ac:dyDescent="0.25">
      <c r="F721" s="11"/>
      <c r="H721" s="10"/>
      <c r="I721" s="28"/>
      <c r="AI721" s="11"/>
    </row>
    <row r="722" spans="6:35" s="23" customFormat="1" x14ac:dyDescent="0.25">
      <c r="F722" s="11"/>
      <c r="H722" s="10"/>
      <c r="I722" s="28"/>
      <c r="AI722" s="11"/>
    </row>
    <row r="723" spans="6:35" s="23" customFormat="1" x14ac:dyDescent="0.25">
      <c r="F723" s="11"/>
      <c r="H723" s="10"/>
      <c r="I723" s="28"/>
      <c r="AI723" s="11"/>
    </row>
    <row r="724" spans="6:35" s="23" customFormat="1" x14ac:dyDescent="0.25">
      <c r="F724" s="11"/>
      <c r="H724" s="10"/>
      <c r="I724" s="28"/>
      <c r="AI724" s="11"/>
    </row>
    <row r="725" spans="6:35" s="23" customFormat="1" x14ac:dyDescent="0.25">
      <c r="F725" s="11"/>
      <c r="H725" s="10"/>
      <c r="I725" s="28"/>
      <c r="AI725" s="11"/>
    </row>
    <row r="726" spans="6:35" s="23" customFormat="1" x14ac:dyDescent="0.25">
      <c r="F726" s="11"/>
      <c r="H726" s="10"/>
      <c r="I726" s="28"/>
      <c r="AI726" s="11"/>
    </row>
    <row r="727" spans="6:35" s="23" customFormat="1" x14ac:dyDescent="0.25">
      <c r="F727" s="11"/>
      <c r="H727" s="10"/>
      <c r="I727" s="28"/>
      <c r="AI727" s="11"/>
    </row>
    <row r="728" spans="6:35" s="23" customFormat="1" x14ac:dyDescent="0.25">
      <c r="F728" s="11"/>
      <c r="H728" s="10"/>
      <c r="I728" s="28"/>
      <c r="AI728" s="11"/>
    </row>
    <row r="729" spans="6:35" s="23" customFormat="1" x14ac:dyDescent="0.25">
      <c r="F729" s="11"/>
      <c r="H729" s="10"/>
      <c r="I729" s="28"/>
      <c r="AI729" s="11"/>
    </row>
    <row r="730" spans="6:35" s="23" customFormat="1" x14ac:dyDescent="0.25">
      <c r="F730" s="11"/>
      <c r="H730" s="10"/>
      <c r="I730" s="28"/>
      <c r="AI730" s="11"/>
    </row>
    <row r="731" spans="6:35" s="23" customFormat="1" x14ac:dyDescent="0.25">
      <c r="F731" s="11"/>
      <c r="H731" s="10"/>
      <c r="I731" s="28"/>
      <c r="AI731" s="11"/>
    </row>
    <row r="732" spans="6:35" s="23" customFormat="1" x14ac:dyDescent="0.25">
      <c r="F732" s="11"/>
      <c r="H732" s="10"/>
      <c r="I732" s="28"/>
      <c r="AI732" s="11"/>
    </row>
    <row r="733" spans="6:35" s="23" customFormat="1" x14ac:dyDescent="0.25">
      <c r="F733" s="11"/>
      <c r="H733" s="10"/>
      <c r="I733" s="28"/>
      <c r="AI733" s="11"/>
    </row>
    <row r="734" spans="6:35" s="23" customFormat="1" x14ac:dyDescent="0.25">
      <c r="F734" s="11"/>
      <c r="H734" s="10"/>
      <c r="I734" s="28"/>
      <c r="AI734" s="11"/>
    </row>
    <row r="735" spans="6:35" s="23" customFormat="1" x14ac:dyDescent="0.25">
      <c r="F735" s="11"/>
      <c r="H735" s="10"/>
      <c r="I735" s="28"/>
      <c r="AI735" s="11"/>
    </row>
    <row r="736" spans="6:35" s="23" customFormat="1" x14ac:dyDescent="0.25">
      <c r="F736" s="11"/>
      <c r="H736" s="10"/>
      <c r="I736" s="28"/>
      <c r="AI736" s="11"/>
    </row>
    <row r="737" spans="6:35" s="23" customFormat="1" x14ac:dyDescent="0.25">
      <c r="F737" s="11"/>
      <c r="H737" s="10"/>
      <c r="I737" s="28"/>
      <c r="AI737" s="11"/>
    </row>
    <row r="738" spans="6:35" s="23" customFormat="1" x14ac:dyDescent="0.25">
      <c r="F738" s="11"/>
      <c r="H738" s="10"/>
      <c r="I738" s="28"/>
      <c r="AI738" s="11"/>
    </row>
    <row r="739" spans="6:35" s="23" customFormat="1" x14ac:dyDescent="0.25">
      <c r="F739" s="11"/>
      <c r="H739" s="10"/>
      <c r="I739" s="28"/>
      <c r="AI739" s="11"/>
    </row>
    <row r="740" spans="6:35" s="23" customFormat="1" x14ac:dyDescent="0.25">
      <c r="F740" s="11"/>
      <c r="H740" s="10"/>
      <c r="I740" s="28"/>
      <c r="AI740" s="11"/>
    </row>
    <row r="741" spans="6:35" s="23" customFormat="1" x14ac:dyDescent="0.25">
      <c r="F741" s="11"/>
      <c r="H741" s="10"/>
      <c r="I741" s="28"/>
      <c r="AI741" s="11"/>
    </row>
    <row r="742" spans="6:35" s="23" customFormat="1" x14ac:dyDescent="0.25">
      <c r="F742" s="11"/>
      <c r="H742" s="10"/>
      <c r="I742" s="28"/>
      <c r="AI742" s="11"/>
    </row>
    <row r="743" spans="6:35" s="23" customFormat="1" x14ac:dyDescent="0.25">
      <c r="F743" s="11"/>
      <c r="H743" s="10"/>
      <c r="I743" s="28"/>
      <c r="AI743" s="11"/>
    </row>
    <row r="744" spans="6:35" s="23" customFormat="1" x14ac:dyDescent="0.25">
      <c r="F744" s="11"/>
      <c r="H744" s="10"/>
      <c r="I744" s="28"/>
      <c r="AI744" s="11"/>
    </row>
    <row r="745" spans="6:35" s="23" customFormat="1" x14ac:dyDescent="0.25">
      <c r="F745" s="11"/>
      <c r="H745" s="10"/>
      <c r="I745" s="28"/>
      <c r="AI745" s="11"/>
    </row>
    <row r="746" spans="6:35" s="23" customFormat="1" x14ac:dyDescent="0.25">
      <c r="F746" s="11"/>
      <c r="H746" s="10"/>
      <c r="I746" s="28"/>
      <c r="AI746" s="11"/>
    </row>
    <row r="747" spans="6:35" s="23" customFormat="1" x14ac:dyDescent="0.25">
      <c r="F747" s="11"/>
      <c r="H747" s="10"/>
      <c r="I747" s="28"/>
      <c r="AI747" s="11"/>
    </row>
    <row r="748" spans="6:35" s="23" customFormat="1" x14ac:dyDescent="0.25">
      <c r="F748" s="11"/>
      <c r="H748" s="10"/>
      <c r="I748" s="28"/>
      <c r="AI748" s="11"/>
    </row>
    <row r="749" spans="6:35" s="23" customFormat="1" x14ac:dyDescent="0.25">
      <c r="F749" s="11"/>
      <c r="H749" s="10"/>
      <c r="I749" s="28"/>
      <c r="AI749" s="11"/>
    </row>
    <row r="750" spans="6:35" s="23" customFormat="1" x14ac:dyDescent="0.25">
      <c r="F750" s="11"/>
      <c r="H750" s="10"/>
      <c r="I750" s="28"/>
      <c r="AI750" s="11"/>
    </row>
    <row r="751" spans="6:35" s="23" customFormat="1" x14ac:dyDescent="0.25">
      <c r="F751" s="11"/>
      <c r="H751" s="10"/>
      <c r="I751" s="28"/>
      <c r="AI751" s="11"/>
    </row>
    <row r="752" spans="6:35" s="23" customFormat="1" x14ac:dyDescent="0.25">
      <c r="F752" s="11"/>
      <c r="H752" s="10"/>
      <c r="I752" s="28"/>
      <c r="AI752" s="11"/>
    </row>
    <row r="753" spans="6:35" s="23" customFormat="1" x14ac:dyDescent="0.25">
      <c r="F753" s="11"/>
      <c r="H753" s="10"/>
      <c r="I753" s="28"/>
      <c r="AI753" s="11"/>
    </row>
    <row r="754" spans="6:35" s="23" customFormat="1" x14ac:dyDescent="0.25">
      <c r="F754" s="11"/>
      <c r="H754" s="10"/>
      <c r="I754" s="28"/>
      <c r="AI754" s="11"/>
    </row>
    <row r="755" spans="6:35" s="23" customFormat="1" x14ac:dyDescent="0.25">
      <c r="F755" s="11"/>
      <c r="H755" s="10"/>
      <c r="I755" s="28"/>
      <c r="AI755" s="11"/>
    </row>
    <row r="756" spans="6:35" s="23" customFormat="1" x14ac:dyDescent="0.25">
      <c r="F756" s="11"/>
      <c r="H756" s="10"/>
      <c r="I756" s="28"/>
      <c r="AI756" s="11"/>
    </row>
    <row r="757" spans="6:35" s="23" customFormat="1" x14ac:dyDescent="0.25">
      <c r="F757" s="11"/>
      <c r="H757" s="10"/>
      <c r="I757" s="28"/>
      <c r="AI757" s="11"/>
    </row>
    <row r="758" spans="6:35" s="23" customFormat="1" x14ac:dyDescent="0.25">
      <c r="F758" s="11"/>
      <c r="H758" s="10"/>
      <c r="I758" s="28"/>
      <c r="AI758" s="11"/>
    </row>
    <row r="759" spans="6:35" s="23" customFormat="1" x14ac:dyDescent="0.25">
      <c r="F759" s="11"/>
      <c r="H759" s="10"/>
      <c r="I759" s="28"/>
      <c r="AI759" s="11"/>
    </row>
    <row r="760" spans="6:35" s="23" customFormat="1" x14ac:dyDescent="0.25">
      <c r="F760" s="11"/>
      <c r="H760" s="10"/>
      <c r="I760" s="28"/>
      <c r="AI760" s="11"/>
    </row>
    <row r="761" spans="6:35" s="23" customFormat="1" x14ac:dyDescent="0.25">
      <c r="F761" s="11"/>
      <c r="H761" s="10"/>
      <c r="I761" s="28"/>
      <c r="AI761" s="11"/>
    </row>
    <row r="762" spans="6:35" s="23" customFormat="1" x14ac:dyDescent="0.25">
      <c r="F762" s="11"/>
      <c r="H762" s="10"/>
      <c r="I762" s="28"/>
      <c r="AI762" s="11"/>
    </row>
    <row r="763" spans="6:35" s="23" customFormat="1" x14ac:dyDescent="0.25">
      <c r="F763" s="11"/>
      <c r="H763" s="10"/>
      <c r="I763" s="28"/>
      <c r="AI763" s="11"/>
    </row>
    <row r="764" spans="6:35" s="23" customFormat="1" x14ac:dyDescent="0.25">
      <c r="F764" s="11"/>
      <c r="H764" s="10"/>
      <c r="I764" s="28"/>
      <c r="AI764" s="11"/>
    </row>
    <row r="765" spans="6:35" s="23" customFormat="1" x14ac:dyDescent="0.25">
      <c r="F765" s="11"/>
      <c r="H765" s="10"/>
      <c r="I765" s="28"/>
      <c r="AI765" s="11"/>
    </row>
    <row r="766" spans="6:35" s="23" customFormat="1" x14ac:dyDescent="0.25">
      <c r="F766" s="11"/>
      <c r="H766" s="10"/>
      <c r="I766" s="28"/>
      <c r="AI766" s="11"/>
    </row>
    <row r="767" spans="6:35" s="23" customFormat="1" x14ac:dyDescent="0.25">
      <c r="F767" s="11"/>
      <c r="H767" s="10"/>
      <c r="I767" s="28"/>
      <c r="AI767" s="11"/>
    </row>
    <row r="768" spans="6:35" s="23" customFormat="1" x14ac:dyDescent="0.25">
      <c r="F768" s="11"/>
      <c r="H768" s="10"/>
      <c r="I768" s="28"/>
      <c r="AI768" s="11"/>
    </row>
    <row r="769" spans="6:35" s="23" customFormat="1" x14ac:dyDescent="0.25">
      <c r="F769" s="11"/>
      <c r="H769" s="10"/>
      <c r="I769" s="28"/>
      <c r="AI769" s="11"/>
    </row>
    <row r="770" spans="6:35" s="23" customFormat="1" x14ac:dyDescent="0.25">
      <c r="F770" s="11"/>
      <c r="H770" s="10"/>
      <c r="I770" s="28"/>
      <c r="AI770" s="11"/>
    </row>
    <row r="771" spans="6:35" s="23" customFormat="1" x14ac:dyDescent="0.25">
      <c r="F771" s="11"/>
      <c r="H771" s="10"/>
      <c r="I771" s="28"/>
      <c r="AI771" s="11"/>
    </row>
    <row r="772" spans="6:35" s="23" customFormat="1" x14ac:dyDescent="0.25">
      <c r="F772" s="11"/>
      <c r="H772" s="10"/>
      <c r="I772" s="28"/>
      <c r="AI772" s="11"/>
    </row>
    <row r="773" spans="6:35" s="23" customFormat="1" x14ac:dyDescent="0.25">
      <c r="F773" s="11"/>
      <c r="H773" s="10"/>
      <c r="I773" s="28"/>
      <c r="AI773" s="11"/>
    </row>
    <row r="774" spans="6:35" s="23" customFormat="1" x14ac:dyDescent="0.25">
      <c r="F774" s="11"/>
      <c r="H774" s="10"/>
      <c r="I774" s="28"/>
      <c r="AI774" s="11"/>
    </row>
    <row r="775" spans="6:35" s="23" customFormat="1" x14ac:dyDescent="0.25">
      <c r="F775" s="11"/>
      <c r="H775" s="10"/>
      <c r="I775" s="28"/>
      <c r="AI775" s="11"/>
    </row>
    <row r="776" spans="6:35" s="23" customFormat="1" x14ac:dyDescent="0.25">
      <c r="F776" s="11"/>
      <c r="H776" s="10"/>
      <c r="I776" s="28"/>
      <c r="AI776" s="11"/>
    </row>
    <row r="777" spans="6:35" s="23" customFormat="1" x14ac:dyDescent="0.25">
      <c r="F777" s="11"/>
      <c r="H777" s="10"/>
      <c r="I777" s="28"/>
      <c r="AI777" s="11"/>
    </row>
    <row r="778" spans="6:35" s="23" customFormat="1" x14ac:dyDescent="0.25">
      <c r="F778" s="11"/>
      <c r="H778" s="10"/>
      <c r="I778" s="28"/>
      <c r="AI778" s="11"/>
    </row>
    <row r="779" spans="6:35" s="23" customFormat="1" x14ac:dyDescent="0.25">
      <c r="F779" s="11"/>
      <c r="H779" s="10"/>
      <c r="I779" s="28"/>
      <c r="AI779" s="11"/>
    </row>
    <row r="780" spans="6:35" s="23" customFormat="1" x14ac:dyDescent="0.25">
      <c r="F780" s="11"/>
      <c r="H780" s="10"/>
      <c r="I780" s="28"/>
      <c r="AI780" s="11"/>
    </row>
    <row r="781" spans="6:35" s="23" customFormat="1" x14ac:dyDescent="0.25">
      <c r="F781" s="11"/>
      <c r="H781" s="10"/>
      <c r="I781" s="28"/>
      <c r="AI781" s="11"/>
    </row>
    <row r="782" spans="6:35" s="23" customFormat="1" x14ac:dyDescent="0.25">
      <c r="F782" s="11"/>
      <c r="H782" s="10"/>
      <c r="I782" s="28"/>
      <c r="AI782" s="11"/>
    </row>
    <row r="783" spans="6:35" s="23" customFormat="1" x14ac:dyDescent="0.25">
      <c r="F783" s="11"/>
      <c r="H783" s="10"/>
      <c r="I783" s="28"/>
      <c r="AI783" s="11"/>
    </row>
    <row r="784" spans="6:35" s="23" customFormat="1" x14ac:dyDescent="0.25">
      <c r="F784" s="11"/>
      <c r="H784" s="10"/>
      <c r="I784" s="28"/>
      <c r="AI784" s="11"/>
    </row>
    <row r="785" spans="6:35" s="23" customFormat="1" x14ac:dyDescent="0.25">
      <c r="F785" s="11"/>
      <c r="H785" s="10"/>
      <c r="I785" s="28"/>
      <c r="AI785" s="11"/>
    </row>
    <row r="786" spans="6:35" s="23" customFormat="1" x14ac:dyDescent="0.25">
      <c r="F786" s="11"/>
      <c r="H786" s="10"/>
      <c r="I786" s="28"/>
      <c r="AI786" s="11"/>
    </row>
    <row r="787" spans="6:35" s="23" customFormat="1" x14ac:dyDescent="0.25">
      <c r="F787" s="11"/>
      <c r="H787" s="10"/>
      <c r="I787" s="28"/>
      <c r="AI787" s="11"/>
    </row>
    <row r="788" spans="6:35" s="23" customFormat="1" x14ac:dyDescent="0.25">
      <c r="F788" s="11"/>
      <c r="H788" s="10"/>
      <c r="I788" s="28"/>
      <c r="AI788" s="11"/>
    </row>
    <row r="789" spans="6:35" s="23" customFormat="1" x14ac:dyDescent="0.25">
      <c r="F789" s="11"/>
      <c r="H789" s="10"/>
      <c r="I789" s="28"/>
      <c r="AI789" s="11"/>
    </row>
    <row r="790" spans="6:35" s="23" customFormat="1" x14ac:dyDescent="0.25">
      <c r="F790" s="11"/>
      <c r="G790" s="11"/>
      <c r="H790" s="10"/>
      <c r="I790" s="28"/>
      <c r="AI790" s="11"/>
    </row>
    <row r="791" spans="6:35" s="23" customFormat="1" x14ac:dyDescent="0.25">
      <c r="F791" s="11"/>
      <c r="G791" s="11"/>
      <c r="H791" s="10"/>
      <c r="I791" s="28"/>
      <c r="AI791" s="11"/>
    </row>
    <row r="792" spans="6:35" s="23" customFormat="1" x14ac:dyDescent="0.25">
      <c r="F792" s="11"/>
      <c r="G792" s="11"/>
      <c r="H792" s="10"/>
      <c r="I792" s="28"/>
      <c r="AI792" s="11"/>
    </row>
    <row r="793" spans="6:35" s="23" customFormat="1" x14ac:dyDescent="0.25">
      <c r="F793" s="11"/>
      <c r="G793" s="11"/>
      <c r="H793" s="10"/>
      <c r="I793" s="28"/>
      <c r="AI793" s="11"/>
    </row>
    <row r="794" spans="6:35" s="23" customFormat="1" x14ac:dyDescent="0.25">
      <c r="F794" s="11"/>
      <c r="G794" s="11"/>
      <c r="H794" s="10"/>
      <c r="I794" s="28"/>
      <c r="AI794" s="11"/>
    </row>
    <row r="795" spans="6:35" s="23" customFormat="1" x14ac:dyDescent="0.25">
      <c r="F795" s="11"/>
      <c r="G795" s="11"/>
      <c r="H795" s="10"/>
      <c r="I795" s="28"/>
      <c r="AI795" s="11"/>
    </row>
    <row r="796" spans="6:35" s="23" customFormat="1" x14ac:dyDescent="0.25">
      <c r="F796" s="11"/>
      <c r="G796" s="11"/>
      <c r="H796" s="10"/>
      <c r="I796" s="28"/>
      <c r="AI796" s="11"/>
    </row>
    <row r="797" spans="6:35" s="23" customFormat="1" x14ac:dyDescent="0.25">
      <c r="F797" s="11"/>
      <c r="G797" s="11"/>
      <c r="H797" s="10"/>
      <c r="I797" s="28"/>
      <c r="AI797" s="11"/>
    </row>
    <row r="798" spans="6:35" s="23" customFormat="1" x14ac:dyDescent="0.25">
      <c r="F798" s="11"/>
      <c r="G798" s="11"/>
      <c r="H798" s="10"/>
      <c r="I798" s="28"/>
      <c r="AI798" s="11"/>
    </row>
    <row r="799" spans="6:35" s="23" customFormat="1" x14ac:dyDescent="0.25">
      <c r="F799" s="11"/>
      <c r="G799" s="11"/>
      <c r="H799" s="10"/>
      <c r="I799" s="28"/>
      <c r="AI799" s="11"/>
    </row>
    <row r="800" spans="6:35" s="23" customFormat="1" x14ac:dyDescent="0.25">
      <c r="F800" s="11"/>
      <c r="G800" s="11"/>
      <c r="H800" s="10"/>
      <c r="I800" s="28"/>
      <c r="AI800" s="11"/>
    </row>
    <row r="801" spans="6:35" s="23" customFormat="1" x14ac:dyDescent="0.25">
      <c r="F801" s="11"/>
      <c r="G801" s="11"/>
      <c r="H801" s="10"/>
      <c r="I801" s="28"/>
      <c r="AI801" s="11"/>
    </row>
    <row r="802" spans="6:35" s="23" customFormat="1" x14ac:dyDescent="0.25">
      <c r="F802" s="11"/>
      <c r="G802" s="11"/>
      <c r="H802" s="10"/>
      <c r="I802" s="28"/>
      <c r="AI802" s="11"/>
    </row>
    <row r="803" spans="6:35" s="23" customFormat="1" x14ac:dyDescent="0.25">
      <c r="F803" s="11"/>
      <c r="G803" s="11"/>
      <c r="H803" s="10"/>
      <c r="I803" s="28"/>
      <c r="AI803" s="11"/>
    </row>
    <row r="804" spans="6:35" s="23" customFormat="1" x14ac:dyDescent="0.25">
      <c r="F804" s="11"/>
      <c r="G804" s="11"/>
      <c r="H804" s="10"/>
      <c r="I804" s="28"/>
      <c r="AI804" s="11"/>
    </row>
    <row r="805" spans="6:35" s="23" customFormat="1" x14ac:dyDescent="0.25">
      <c r="F805" s="11"/>
      <c r="G805" s="11"/>
      <c r="H805" s="10"/>
      <c r="I805" s="28"/>
      <c r="AI805" s="11"/>
    </row>
    <row r="806" spans="6:35" s="23" customFormat="1" x14ac:dyDescent="0.25">
      <c r="F806" s="11"/>
      <c r="G806" s="11"/>
      <c r="H806" s="10"/>
      <c r="I806" s="28"/>
      <c r="AI806" s="11"/>
    </row>
    <row r="807" spans="6:35" s="23" customFormat="1" x14ac:dyDescent="0.25">
      <c r="F807" s="11"/>
      <c r="G807" s="11"/>
      <c r="H807" s="10"/>
      <c r="I807" s="28"/>
      <c r="AI807" s="11"/>
    </row>
    <row r="808" spans="6:35" s="23" customFormat="1" x14ac:dyDescent="0.25">
      <c r="F808" s="11"/>
      <c r="G808" s="11"/>
      <c r="H808" s="10"/>
      <c r="I808" s="28"/>
      <c r="AI808" s="11"/>
    </row>
    <row r="809" spans="6:35" s="23" customFormat="1" x14ac:dyDescent="0.25">
      <c r="F809" s="11"/>
      <c r="G809" s="11"/>
      <c r="H809" s="10"/>
      <c r="I809" s="28"/>
      <c r="AI809" s="11"/>
    </row>
    <row r="810" spans="6:35" s="23" customFormat="1" x14ac:dyDescent="0.25">
      <c r="F810" s="11"/>
      <c r="G810" s="11"/>
      <c r="H810" s="10"/>
      <c r="I810" s="28"/>
      <c r="AI810" s="11"/>
    </row>
    <row r="811" spans="6:35" s="23" customFormat="1" x14ac:dyDescent="0.25">
      <c r="F811" s="11"/>
      <c r="G811" s="11"/>
      <c r="H811" s="10"/>
      <c r="I811" s="28"/>
      <c r="AI811" s="11"/>
    </row>
    <row r="812" spans="6:35" s="23" customFormat="1" x14ac:dyDescent="0.25">
      <c r="F812" s="11"/>
      <c r="G812" s="11"/>
      <c r="H812" s="10"/>
      <c r="I812" s="28"/>
      <c r="AI812" s="11"/>
    </row>
    <row r="813" spans="6:35" s="23" customFormat="1" x14ac:dyDescent="0.25">
      <c r="F813" s="11"/>
      <c r="G813" s="11"/>
      <c r="H813" s="10"/>
      <c r="I813" s="28"/>
      <c r="AI813" s="11"/>
    </row>
    <row r="814" spans="6:35" s="23" customFormat="1" x14ac:dyDescent="0.25">
      <c r="F814" s="11"/>
      <c r="G814" s="11"/>
      <c r="H814" s="10"/>
      <c r="I814" s="28"/>
      <c r="AI814" s="11"/>
    </row>
    <row r="815" spans="6:35" s="23" customFormat="1" x14ac:dyDescent="0.25">
      <c r="F815" s="11"/>
      <c r="G815" s="11"/>
      <c r="H815" s="10"/>
      <c r="I815" s="28"/>
      <c r="AI815" s="11"/>
    </row>
    <row r="816" spans="6:35" s="23" customFormat="1" x14ac:dyDescent="0.25">
      <c r="F816" s="11"/>
      <c r="G816" s="11"/>
      <c r="H816" s="10"/>
      <c r="I816" s="28"/>
      <c r="AI816" s="11"/>
    </row>
    <row r="817" spans="6:35" s="23" customFormat="1" x14ac:dyDescent="0.25">
      <c r="F817" s="11"/>
      <c r="G817" s="11"/>
      <c r="H817" s="10"/>
      <c r="I817" s="28"/>
      <c r="AI817" s="11"/>
    </row>
    <row r="818" spans="6:35" s="23" customFormat="1" x14ac:dyDescent="0.25">
      <c r="F818" s="11"/>
      <c r="G818" s="11"/>
      <c r="H818" s="10"/>
      <c r="I818" s="28"/>
      <c r="AI818" s="11"/>
    </row>
    <row r="819" spans="6:35" s="23" customFormat="1" x14ac:dyDescent="0.25">
      <c r="F819" s="11"/>
      <c r="G819" s="11"/>
      <c r="H819" s="10"/>
      <c r="I819" s="28"/>
      <c r="AI819" s="11"/>
    </row>
    <row r="820" spans="6:35" s="23" customFormat="1" x14ac:dyDescent="0.25">
      <c r="F820" s="11"/>
      <c r="G820" s="11"/>
      <c r="H820" s="10"/>
      <c r="I820" s="28"/>
      <c r="AI820" s="11"/>
    </row>
    <row r="821" spans="6:35" s="23" customFormat="1" x14ac:dyDescent="0.25">
      <c r="F821" s="11"/>
      <c r="G821" s="11"/>
      <c r="H821" s="10"/>
      <c r="I821" s="28"/>
      <c r="AI821" s="11"/>
    </row>
    <row r="822" spans="6:35" s="23" customFormat="1" x14ac:dyDescent="0.25">
      <c r="F822" s="11"/>
      <c r="G822" s="11"/>
      <c r="H822" s="10"/>
      <c r="I822" s="28"/>
      <c r="AI822" s="11"/>
    </row>
    <row r="823" spans="6:35" s="23" customFormat="1" x14ac:dyDescent="0.25">
      <c r="F823" s="11"/>
      <c r="G823" s="11"/>
      <c r="H823" s="10"/>
      <c r="I823" s="28"/>
      <c r="AI823" s="11"/>
    </row>
    <row r="824" spans="6:35" s="23" customFormat="1" x14ac:dyDescent="0.25">
      <c r="F824" s="11"/>
      <c r="G824" s="11"/>
      <c r="H824" s="10"/>
      <c r="I824" s="28"/>
      <c r="AI824" s="11"/>
    </row>
    <row r="825" spans="6:35" s="23" customFormat="1" x14ac:dyDescent="0.25">
      <c r="F825" s="11"/>
      <c r="G825" s="11"/>
      <c r="H825" s="10"/>
      <c r="I825" s="28"/>
      <c r="AI825" s="11"/>
    </row>
    <row r="826" spans="6:35" s="23" customFormat="1" x14ac:dyDescent="0.25">
      <c r="F826" s="11"/>
      <c r="G826" s="11"/>
      <c r="H826" s="10"/>
      <c r="I826" s="28"/>
      <c r="AI826" s="11"/>
    </row>
    <row r="827" spans="6:35" s="23" customFormat="1" x14ac:dyDescent="0.25">
      <c r="F827" s="11"/>
      <c r="G827" s="11"/>
      <c r="H827" s="10"/>
      <c r="I827" s="28"/>
      <c r="AI827" s="11"/>
    </row>
    <row r="828" spans="6:35" s="23" customFormat="1" x14ac:dyDescent="0.25">
      <c r="F828" s="11"/>
      <c r="G828" s="11"/>
      <c r="H828" s="10"/>
      <c r="I828" s="28"/>
      <c r="AI828" s="11"/>
    </row>
    <row r="829" spans="6:35" s="23" customFormat="1" x14ac:dyDescent="0.25">
      <c r="F829" s="11"/>
      <c r="G829" s="11"/>
      <c r="H829" s="10"/>
      <c r="I829" s="28"/>
      <c r="AI829" s="11"/>
    </row>
    <row r="830" spans="6:35" s="23" customFormat="1" x14ac:dyDescent="0.25">
      <c r="F830" s="11"/>
      <c r="G830" s="11"/>
      <c r="H830" s="10"/>
      <c r="I830" s="28"/>
      <c r="AI830" s="11"/>
    </row>
    <row r="831" spans="6:35" s="23" customFormat="1" x14ac:dyDescent="0.25">
      <c r="F831" s="11"/>
      <c r="G831" s="11"/>
      <c r="H831" s="10"/>
      <c r="I831" s="28"/>
      <c r="AI831" s="11"/>
    </row>
    <row r="832" spans="6:35" s="23" customFormat="1" x14ac:dyDescent="0.25">
      <c r="F832" s="11"/>
      <c r="G832" s="11"/>
      <c r="H832" s="10"/>
      <c r="I832" s="28"/>
      <c r="AI832" s="11"/>
    </row>
    <row r="833" spans="6:35" s="23" customFormat="1" x14ac:dyDescent="0.25">
      <c r="F833" s="11"/>
      <c r="G833" s="11"/>
      <c r="H833" s="10"/>
      <c r="I833" s="28"/>
      <c r="AI833" s="11"/>
    </row>
    <row r="834" spans="6:35" s="23" customFormat="1" x14ac:dyDescent="0.25">
      <c r="F834" s="11"/>
      <c r="G834" s="11"/>
      <c r="H834" s="10"/>
      <c r="I834" s="28"/>
      <c r="AI834" s="11"/>
    </row>
    <row r="835" spans="6:35" s="23" customFormat="1" x14ac:dyDescent="0.25">
      <c r="F835" s="11"/>
      <c r="G835" s="11"/>
      <c r="H835" s="10"/>
      <c r="I835" s="28"/>
      <c r="AI835" s="11"/>
    </row>
    <row r="836" spans="6:35" s="23" customFormat="1" x14ac:dyDescent="0.25">
      <c r="F836" s="11"/>
      <c r="G836" s="11"/>
      <c r="H836" s="10"/>
      <c r="I836" s="28"/>
      <c r="AI836" s="11"/>
    </row>
    <row r="837" spans="6:35" s="23" customFormat="1" x14ac:dyDescent="0.25">
      <c r="F837" s="11"/>
      <c r="G837" s="11"/>
      <c r="H837" s="10"/>
      <c r="I837" s="28"/>
      <c r="AI837" s="11"/>
    </row>
    <row r="838" spans="6:35" s="23" customFormat="1" x14ac:dyDescent="0.25">
      <c r="F838" s="11"/>
      <c r="G838" s="11"/>
      <c r="H838" s="10"/>
      <c r="I838" s="28"/>
      <c r="AI838" s="11"/>
    </row>
    <row r="839" spans="6:35" s="23" customFormat="1" x14ac:dyDescent="0.25">
      <c r="F839" s="11"/>
      <c r="G839" s="11"/>
      <c r="H839" s="10"/>
      <c r="I839" s="28"/>
      <c r="AI839" s="11"/>
    </row>
    <row r="840" spans="6:35" s="23" customFormat="1" x14ac:dyDescent="0.25">
      <c r="F840" s="11"/>
      <c r="G840" s="11"/>
      <c r="H840" s="10"/>
      <c r="I840" s="28"/>
      <c r="AI840" s="11"/>
    </row>
    <row r="841" spans="6:35" s="23" customFormat="1" x14ac:dyDescent="0.25">
      <c r="F841" s="11"/>
      <c r="G841" s="11"/>
      <c r="H841" s="10"/>
      <c r="I841" s="28"/>
      <c r="AI841" s="11"/>
    </row>
    <row r="842" spans="6:35" s="23" customFormat="1" x14ac:dyDescent="0.25">
      <c r="F842" s="11"/>
      <c r="G842" s="11"/>
      <c r="H842" s="10"/>
      <c r="I842" s="28"/>
      <c r="AI842" s="11"/>
    </row>
    <row r="843" spans="6:35" s="23" customFormat="1" x14ac:dyDescent="0.25">
      <c r="F843" s="11"/>
      <c r="G843" s="11"/>
      <c r="H843" s="10"/>
      <c r="I843" s="28"/>
      <c r="AI843" s="11"/>
    </row>
    <row r="844" spans="6:35" s="23" customFormat="1" x14ac:dyDescent="0.25">
      <c r="F844" s="11"/>
      <c r="G844" s="11"/>
      <c r="H844" s="10"/>
      <c r="I844" s="28"/>
      <c r="AI844" s="11"/>
    </row>
    <row r="845" spans="6:35" s="23" customFormat="1" x14ac:dyDescent="0.25">
      <c r="F845" s="11"/>
      <c r="G845" s="11"/>
      <c r="H845" s="10"/>
      <c r="I845" s="28"/>
      <c r="AI845" s="11"/>
    </row>
    <row r="846" spans="6:35" s="23" customFormat="1" x14ac:dyDescent="0.25">
      <c r="F846" s="11"/>
      <c r="G846" s="11"/>
      <c r="H846" s="10"/>
      <c r="I846" s="28"/>
      <c r="AI846" s="11"/>
    </row>
    <row r="847" spans="6:35" s="23" customFormat="1" x14ac:dyDescent="0.25">
      <c r="F847" s="11"/>
      <c r="G847" s="11"/>
      <c r="H847" s="10"/>
      <c r="I847" s="28"/>
      <c r="AI847" s="11"/>
    </row>
    <row r="848" spans="6:35" s="23" customFormat="1" x14ac:dyDescent="0.25">
      <c r="F848" s="11"/>
      <c r="G848" s="11"/>
      <c r="H848" s="10"/>
      <c r="I848" s="28"/>
      <c r="AI848" s="11"/>
    </row>
    <row r="849" spans="6:35" s="23" customFormat="1" x14ac:dyDescent="0.25">
      <c r="F849" s="11"/>
      <c r="G849" s="11"/>
      <c r="H849" s="10"/>
      <c r="I849" s="28"/>
      <c r="AI849" s="11"/>
    </row>
    <row r="850" spans="6:35" s="23" customFormat="1" x14ac:dyDescent="0.25">
      <c r="F850" s="11"/>
      <c r="G850" s="11"/>
      <c r="H850" s="10"/>
      <c r="I850" s="28"/>
      <c r="AI850" s="11"/>
    </row>
    <row r="851" spans="6:35" s="23" customFormat="1" x14ac:dyDescent="0.25">
      <c r="F851" s="11"/>
      <c r="G851" s="11"/>
      <c r="H851" s="10"/>
      <c r="I851" s="28"/>
      <c r="AI851" s="11"/>
    </row>
    <row r="852" spans="6:35" s="23" customFormat="1" x14ac:dyDescent="0.25">
      <c r="F852" s="11"/>
      <c r="G852" s="11"/>
      <c r="H852" s="10"/>
      <c r="I852" s="28"/>
      <c r="AI852" s="11"/>
    </row>
    <row r="853" spans="6:35" s="23" customFormat="1" x14ac:dyDescent="0.25">
      <c r="F853" s="11"/>
      <c r="G853" s="11"/>
      <c r="H853" s="10"/>
      <c r="I853" s="28"/>
      <c r="AI853" s="11"/>
    </row>
    <row r="854" spans="6:35" s="23" customFormat="1" x14ac:dyDescent="0.25">
      <c r="F854" s="11"/>
      <c r="G854" s="11"/>
      <c r="H854" s="10"/>
      <c r="I854" s="28"/>
      <c r="AI854" s="11"/>
    </row>
    <row r="855" spans="6:35" s="23" customFormat="1" x14ac:dyDescent="0.25">
      <c r="F855" s="11"/>
      <c r="G855" s="11"/>
      <c r="H855" s="10"/>
      <c r="I855" s="28"/>
      <c r="AI855" s="11"/>
    </row>
    <row r="856" spans="6:35" s="23" customFormat="1" x14ac:dyDescent="0.25">
      <c r="F856" s="11"/>
      <c r="G856" s="11"/>
      <c r="H856" s="10"/>
      <c r="I856" s="28"/>
      <c r="AI856" s="11"/>
    </row>
    <row r="857" spans="6:35" s="23" customFormat="1" x14ac:dyDescent="0.25">
      <c r="F857" s="11"/>
      <c r="G857" s="11"/>
      <c r="H857" s="10"/>
      <c r="I857" s="28"/>
      <c r="AI857" s="11"/>
    </row>
    <row r="858" spans="6:35" s="23" customFormat="1" x14ac:dyDescent="0.25">
      <c r="F858" s="11"/>
      <c r="G858" s="11"/>
      <c r="H858" s="10"/>
      <c r="I858" s="28"/>
      <c r="AI858" s="11"/>
    </row>
    <row r="859" spans="6:35" s="23" customFormat="1" x14ac:dyDescent="0.25">
      <c r="F859" s="11"/>
      <c r="G859" s="11"/>
      <c r="H859" s="10"/>
      <c r="I859" s="28"/>
      <c r="AI859" s="11"/>
    </row>
    <row r="860" spans="6:35" s="23" customFormat="1" x14ac:dyDescent="0.25">
      <c r="F860" s="11"/>
      <c r="G860" s="11"/>
      <c r="H860" s="10"/>
      <c r="I860" s="28"/>
      <c r="AI860" s="11"/>
    </row>
    <row r="861" spans="6:35" s="23" customFormat="1" x14ac:dyDescent="0.25">
      <c r="F861" s="11"/>
      <c r="G861" s="11"/>
      <c r="H861" s="10"/>
      <c r="I861" s="28"/>
      <c r="AI861" s="11"/>
    </row>
    <row r="862" spans="6:35" s="23" customFormat="1" x14ac:dyDescent="0.25">
      <c r="F862" s="11"/>
      <c r="G862" s="11"/>
      <c r="H862" s="10"/>
      <c r="I862" s="28"/>
      <c r="AI862" s="11"/>
    </row>
    <row r="863" spans="6:35" s="23" customFormat="1" x14ac:dyDescent="0.25">
      <c r="F863" s="11"/>
      <c r="G863" s="11"/>
      <c r="H863" s="10"/>
      <c r="I863" s="28"/>
      <c r="AI863" s="11"/>
    </row>
    <row r="864" spans="6:35" s="23" customFormat="1" x14ac:dyDescent="0.25">
      <c r="F864" s="11"/>
      <c r="G864" s="11"/>
      <c r="H864" s="10"/>
      <c r="I864" s="28"/>
      <c r="AI864" s="11"/>
    </row>
    <row r="865" spans="6:35" s="23" customFormat="1" x14ac:dyDescent="0.25">
      <c r="F865" s="11"/>
      <c r="G865" s="11"/>
      <c r="H865" s="10"/>
      <c r="I865" s="28"/>
      <c r="AI865" s="11"/>
    </row>
    <row r="866" spans="6:35" s="23" customFormat="1" x14ac:dyDescent="0.25">
      <c r="F866" s="11"/>
      <c r="G866" s="11"/>
      <c r="H866" s="10"/>
      <c r="I866" s="28"/>
      <c r="AI866" s="11"/>
    </row>
    <row r="867" spans="6:35" s="23" customFormat="1" x14ac:dyDescent="0.25">
      <c r="F867" s="11"/>
      <c r="G867" s="11"/>
      <c r="H867" s="10"/>
      <c r="I867" s="28"/>
      <c r="AI867" s="11"/>
    </row>
    <row r="868" spans="6:35" s="23" customFormat="1" x14ac:dyDescent="0.25">
      <c r="F868" s="11"/>
      <c r="G868" s="11"/>
      <c r="H868" s="10"/>
      <c r="I868" s="28"/>
      <c r="AI868" s="11"/>
    </row>
    <row r="869" spans="6:35" s="23" customFormat="1" x14ac:dyDescent="0.25">
      <c r="F869" s="11"/>
      <c r="G869" s="11"/>
      <c r="H869" s="10"/>
      <c r="I869" s="28"/>
      <c r="AI869" s="11"/>
    </row>
    <row r="870" spans="6:35" s="23" customFormat="1" x14ac:dyDescent="0.25">
      <c r="F870" s="11"/>
      <c r="G870" s="11"/>
      <c r="H870" s="10"/>
      <c r="I870" s="28"/>
      <c r="AI870" s="11"/>
    </row>
    <row r="871" spans="6:35" s="23" customFormat="1" x14ac:dyDescent="0.25">
      <c r="F871" s="11"/>
      <c r="G871" s="11"/>
      <c r="H871" s="10"/>
      <c r="I871" s="28"/>
      <c r="AI871" s="11"/>
    </row>
    <row r="872" spans="6:35" s="23" customFormat="1" x14ac:dyDescent="0.25">
      <c r="F872" s="11"/>
      <c r="G872" s="11"/>
      <c r="H872" s="10"/>
      <c r="I872" s="28"/>
      <c r="AI872" s="11"/>
    </row>
    <row r="873" spans="6:35" s="23" customFormat="1" x14ac:dyDescent="0.25">
      <c r="F873" s="11"/>
      <c r="G873" s="11"/>
      <c r="H873" s="10"/>
      <c r="I873" s="28"/>
      <c r="AI873" s="11"/>
    </row>
    <row r="874" spans="6:35" s="23" customFormat="1" x14ac:dyDescent="0.25">
      <c r="F874" s="11"/>
      <c r="G874" s="11"/>
      <c r="H874" s="10"/>
      <c r="I874" s="28"/>
      <c r="AI874" s="11"/>
    </row>
    <row r="875" spans="6:35" s="23" customFormat="1" x14ac:dyDescent="0.25">
      <c r="F875" s="11"/>
      <c r="G875" s="11"/>
      <c r="H875" s="10"/>
      <c r="I875" s="28"/>
      <c r="AI875" s="11"/>
    </row>
    <row r="876" spans="6:35" s="23" customFormat="1" x14ac:dyDescent="0.25">
      <c r="F876" s="11"/>
      <c r="G876" s="11"/>
      <c r="H876" s="10"/>
      <c r="I876" s="28"/>
      <c r="AI876" s="11"/>
    </row>
    <row r="877" spans="6:35" s="23" customFormat="1" x14ac:dyDescent="0.25">
      <c r="F877" s="11"/>
      <c r="G877" s="11"/>
      <c r="H877" s="10"/>
      <c r="I877" s="28"/>
      <c r="AI877" s="11"/>
    </row>
    <row r="878" spans="6:35" s="23" customFormat="1" x14ac:dyDescent="0.25">
      <c r="F878" s="11"/>
      <c r="G878" s="11"/>
      <c r="H878" s="10"/>
      <c r="I878" s="28"/>
      <c r="AI878" s="11"/>
    </row>
    <row r="879" spans="6:35" s="23" customFormat="1" x14ac:dyDescent="0.25">
      <c r="F879" s="11"/>
      <c r="G879" s="11"/>
      <c r="H879" s="10"/>
      <c r="I879" s="28"/>
      <c r="AI879" s="11"/>
    </row>
    <row r="880" spans="6:35" s="23" customFormat="1" x14ac:dyDescent="0.25">
      <c r="F880" s="11"/>
      <c r="G880" s="11"/>
      <c r="H880" s="10"/>
      <c r="I880" s="28"/>
      <c r="AI880" s="11"/>
    </row>
    <row r="881" spans="6:35" s="23" customFormat="1" x14ac:dyDescent="0.25">
      <c r="F881" s="11"/>
      <c r="G881" s="11"/>
      <c r="H881" s="10"/>
      <c r="I881" s="28"/>
      <c r="AI881" s="11"/>
    </row>
    <row r="882" spans="6:35" s="23" customFormat="1" x14ac:dyDescent="0.25">
      <c r="F882" s="11"/>
      <c r="G882" s="11"/>
      <c r="H882" s="10"/>
      <c r="I882" s="28"/>
      <c r="AI882" s="11"/>
    </row>
    <row r="883" spans="6:35" s="23" customFormat="1" x14ac:dyDescent="0.25">
      <c r="F883" s="11"/>
      <c r="G883" s="11"/>
      <c r="H883" s="10"/>
      <c r="I883" s="28"/>
      <c r="AI883" s="11"/>
    </row>
    <row r="884" spans="6:35" s="23" customFormat="1" x14ac:dyDescent="0.25">
      <c r="F884" s="11"/>
      <c r="G884" s="11"/>
      <c r="H884" s="10"/>
      <c r="I884" s="28"/>
      <c r="AI884" s="11"/>
    </row>
    <row r="885" spans="6:35" s="23" customFormat="1" x14ac:dyDescent="0.25">
      <c r="F885" s="11"/>
      <c r="G885" s="11"/>
      <c r="H885" s="10"/>
      <c r="I885" s="28"/>
      <c r="AI885" s="11"/>
    </row>
    <row r="886" spans="6:35" s="23" customFormat="1" x14ac:dyDescent="0.25">
      <c r="F886" s="11"/>
      <c r="G886" s="11"/>
      <c r="H886" s="10"/>
      <c r="I886" s="28"/>
      <c r="AI886" s="11"/>
    </row>
    <row r="887" spans="6:35" s="23" customFormat="1" x14ac:dyDescent="0.25">
      <c r="F887" s="11"/>
      <c r="G887" s="11"/>
      <c r="H887" s="10"/>
      <c r="I887" s="28"/>
      <c r="AI887" s="11"/>
    </row>
    <row r="888" spans="6:35" s="23" customFormat="1" x14ac:dyDescent="0.25">
      <c r="F888" s="11"/>
      <c r="G888" s="11"/>
      <c r="H888" s="10"/>
      <c r="I888" s="28"/>
      <c r="AI888" s="11"/>
    </row>
    <row r="889" spans="6:35" s="23" customFormat="1" x14ac:dyDescent="0.25">
      <c r="F889" s="11"/>
      <c r="G889" s="11"/>
      <c r="H889" s="10"/>
      <c r="I889" s="28"/>
      <c r="AI889" s="11"/>
    </row>
    <row r="890" spans="6:35" s="23" customFormat="1" x14ac:dyDescent="0.25">
      <c r="F890" s="11"/>
      <c r="G890" s="11"/>
      <c r="H890" s="10"/>
      <c r="I890" s="28"/>
      <c r="AI890" s="11"/>
    </row>
    <row r="891" spans="6:35" s="23" customFormat="1" x14ac:dyDescent="0.25">
      <c r="F891" s="11"/>
      <c r="G891" s="11"/>
      <c r="H891" s="10"/>
      <c r="I891" s="28"/>
      <c r="AI891" s="11"/>
    </row>
    <row r="892" spans="6:35" s="23" customFormat="1" x14ac:dyDescent="0.25">
      <c r="F892" s="11"/>
      <c r="G892" s="11"/>
      <c r="H892" s="10"/>
      <c r="I892" s="28"/>
      <c r="AI892" s="11"/>
    </row>
    <row r="893" spans="6:35" s="23" customFormat="1" x14ac:dyDescent="0.25">
      <c r="F893" s="11"/>
      <c r="G893" s="11"/>
      <c r="H893" s="10"/>
      <c r="I893" s="28"/>
      <c r="AI893" s="11"/>
    </row>
    <row r="894" spans="6:35" s="23" customFormat="1" x14ac:dyDescent="0.25">
      <c r="F894" s="11"/>
      <c r="G894" s="11"/>
      <c r="H894" s="10"/>
      <c r="I894" s="28"/>
      <c r="AI894" s="11"/>
    </row>
    <row r="895" spans="6:35" s="23" customFormat="1" x14ac:dyDescent="0.25">
      <c r="F895" s="11"/>
      <c r="G895" s="11"/>
      <c r="H895" s="10"/>
      <c r="I895" s="28"/>
      <c r="AI895" s="11"/>
    </row>
    <row r="896" spans="6:35" s="23" customFormat="1" x14ac:dyDescent="0.25">
      <c r="F896" s="11"/>
      <c r="G896" s="11"/>
      <c r="H896" s="10"/>
      <c r="I896" s="28"/>
      <c r="AI896" s="11"/>
    </row>
    <row r="897" spans="6:35" s="23" customFormat="1" x14ac:dyDescent="0.25">
      <c r="F897" s="11"/>
      <c r="G897" s="11"/>
      <c r="H897" s="10"/>
      <c r="I897" s="28"/>
      <c r="AI897" s="11"/>
    </row>
    <row r="898" spans="6:35" s="23" customFormat="1" x14ac:dyDescent="0.25">
      <c r="F898" s="11"/>
      <c r="G898" s="11"/>
      <c r="H898" s="10"/>
      <c r="I898" s="28"/>
      <c r="AI898" s="11"/>
    </row>
    <row r="899" spans="6:35" s="23" customFormat="1" x14ac:dyDescent="0.25">
      <c r="F899" s="11"/>
      <c r="G899" s="11"/>
      <c r="H899" s="10"/>
      <c r="I899" s="28"/>
      <c r="AI899" s="11"/>
    </row>
    <row r="900" spans="6:35" s="23" customFormat="1" x14ac:dyDescent="0.25">
      <c r="F900" s="11"/>
      <c r="G900" s="11"/>
      <c r="H900" s="10"/>
      <c r="I900" s="28"/>
      <c r="AI900" s="11"/>
    </row>
    <row r="901" spans="6:35" s="23" customFormat="1" x14ac:dyDescent="0.25">
      <c r="F901" s="11"/>
      <c r="G901" s="11"/>
      <c r="H901" s="10"/>
      <c r="I901" s="28"/>
      <c r="AI901" s="11"/>
    </row>
    <row r="902" spans="6:35" s="23" customFormat="1" x14ac:dyDescent="0.25">
      <c r="F902" s="11"/>
      <c r="G902" s="11"/>
      <c r="H902" s="10"/>
      <c r="I902" s="28"/>
      <c r="AI902" s="11"/>
    </row>
    <row r="903" spans="6:35" s="23" customFormat="1" x14ac:dyDescent="0.25">
      <c r="F903" s="11"/>
      <c r="G903" s="11"/>
      <c r="H903" s="10"/>
      <c r="I903" s="28"/>
      <c r="AI903" s="11"/>
    </row>
    <row r="904" spans="6:35" s="23" customFormat="1" x14ac:dyDescent="0.25">
      <c r="F904" s="11"/>
      <c r="G904" s="11"/>
      <c r="H904" s="10"/>
      <c r="I904" s="28"/>
      <c r="AI904" s="11"/>
    </row>
    <row r="905" spans="6:35" s="23" customFormat="1" x14ac:dyDescent="0.25">
      <c r="F905" s="11"/>
      <c r="G905" s="11"/>
      <c r="H905" s="10"/>
      <c r="I905" s="28"/>
      <c r="AI905" s="11"/>
    </row>
    <row r="906" spans="6:35" s="23" customFormat="1" x14ac:dyDescent="0.25">
      <c r="F906" s="11"/>
      <c r="G906" s="11"/>
      <c r="H906" s="10"/>
      <c r="I906" s="28"/>
      <c r="AI906" s="11"/>
    </row>
    <row r="907" spans="6:35" s="23" customFormat="1" x14ac:dyDescent="0.25">
      <c r="F907" s="11"/>
      <c r="G907" s="11"/>
      <c r="H907" s="10"/>
      <c r="I907" s="28"/>
      <c r="AI907" s="11"/>
    </row>
    <row r="908" spans="6:35" s="23" customFormat="1" x14ac:dyDescent="0.25">
      <c r="F908" s="11"/>
      <c r="G908" s="11"/>
      <c r="H908" s="10"/>
      <c r="I908" s="28"/>
      <c r="AI908" s="11"/>
    </row>
    <row r="909" spans="6:35" s="23" customFormat="1" x14ac:dyDescent="0.25">
      <c r="F909" s="11"/>
      <c r="G909" s="11"/>
      <c r="H909" s="10"/>
      <c r="I909" s="28"/>
      <c r="AI909" s="11"/>
    </row>
    <row r="910" spans="6:35" s="23" customFormat="1" x14ac:dyDescent="0.25">
      <c r="F910" s="11"/>
      <c r="G910" s="11"/>
      <c r="H910" s="10"/>
      <c r="I910" s="28"/>
      <c r="AI910" s="11"/>
    </row>
    <row r="911" spans="6:35" s="23" customFormat="1" x14ac:dyDescent="0.25">
      <c r="F911" s="11"/>
      <c r="G911" s="11"/>
      <c r="H911" s="10"/>
      <c r="I911" s="28"/>
      <c r="AI911" s="11"/>
    </row>
    <row r="912" spans="6:35" s="23" customFormat="1" x14ac:dyDescent="0.25">
      <c r="F912" s="11"/>
      <c r="G912" s="11"/>
      <c r="H912" s="10"/>
      <c r="I912" s="28"/>
      <c r="AI912" s="11"/>
    </row>
    <row r="913" spans="6:35" s="23" customFormat="1" x14ac:dyDescent="0.25">
      <c r="F913" s="11"/>
      <c r="G913" s="11"/>
      <c r="H913" s="10"/>
      <c r="I913" s="28"/>
      <c r="AI913" s="11"/>
    </row>
    <row r="914" spans="6:35" s="23" customFormat="1" x14ac:dyDescent="0.25">
      <c r="F914" s="11"/>
      <c r="G914" s="11"/>
      <c r="H914" s="10"/>
      <c r="I914" s="28"/>
      <c r="AI914" s="11"/>
    </row>
    <row r="915" spans="6:35" s="23" customFormat="1" x14ac:dyDescent="0.25">
      <c r="F915" s="11"/>
      <c r="G915" s="11"/>
      <c r="H915" s="10"/>
      <c r="I915" s="28"/>
      <c r="AI915" s="11"/>
    </row>
    <row r="916" spans="6:35" s="23" customFormat="1" x14ac:dyDescent="0.25">
      <c r="F916" s="11"/>
      <c r="G916" s="11"/>
      <c r="H916" s="10"/>
      <c r="I916" s="28"/>
      <c r="AI916" s="11"/>
    </row>
    <row r="917" spans="6:35" s="23" customFormat="1" x14ac:dyDescent="0.25">
      <c r="F917" s="11"/>
      <c r="G917" s="11"/>
      <c r="H917" s="10"/>
      <c r="I917" s="28"/>
      <c r="AI917" s="11"/>
    </row>
    <row r="918" spans="6:35" s="23" customFormat="1" x14ac:dyDescent="0.25">
      <c r="F918" s="11"/>
      <c r="G918" s="11"/>
      <c r="H918" s="10"/>
      <c r="I918" s="28"/>
      <c r="AI918" s="11"/>
    </row>
    <row r="919" spans="6:35" s="23" customFormat="1" x14ac:dyDescent="0.25">
      <c r="F919" s="11"/>
      <c r="G919" s="11"/>
      <c r="H919" s="10"/>
      <c r="I919" s="28"/>
      <c r="AI919" s="11"/>
    </row>
    <row r="920" spans="6:35" s="23" customFormat="1" x14ac:dyDescent="0.25">
      <c r="F920" s="11"/>
      <c r="G920" s="11"/>
      <c r="H920" s="10"/>
      <c r="I920" s="28"/>
      <c r="AI920" s="11"/>
    </row>
    <row r="921" spans="6:35" s="23" customFormat="1" x14ac:dyDescent="0.25">
      <c r="F921" s="11"/>
      <c r="G921" s="11"/>
      <c r="H921" s="10"/>
      <c r="I921" s="28"/>
      <c r="AI921" s="11"/>
    </row>
    <row r="922" spans="6:35" s="23" customFormat="1" x14ac:dyDescent="0.25">
      <c r="F922" s="11"/>
      <c r="G922" s="11"/>
      <c r="H922" s="10"/>
      <c r="I922" s="28"/>
      <c r="AI922" s="11"/>
    </row>
    <row r="923" spans="6:35" s="23" customFormat="1" x14ac:dyDescent="0.25">
      <c r="F923" s="11"/>
      <c r="G923" s="11"/>
      <c r="H923" s="10"/>
      <c r="I923" s="28"/>
      <c r="AI923" s="11"/>
    </row>
    <row r="924" spans="6:35" s="23" customFormat="1" x14ac:dyDescent="0.25">
      <c r="F924" s="11"/>
      <c r="G924" s="11"/>
      <c r="H924" s="10"/>
      <c r="I924" s="28"/>
      <c r="AI924" s="11"/>
    </row>
    <row r="925" spans="6:35" s="23" customFormat="1" x14ac:dyDescent="0.25">
      <c r="F925" s="11"/>
      <c r="G925" s="11"/>
      <c r="H925" s="10"/>
      <c r="I925" s="28"/>
      <c r="AI925" s="11"/>
    </row>
    <row r="926" spans="6:35" s="23" customFormat="1" x14ac:dyDescent="0.25">
      <c r="F926" s="11"/>
      <c r="G926" s="11"/>
      <c r="H926" s="10"/>
      <c r="I926" s="28"/>
      <c r="AI926" s="11"/>
    </row>
    <row r="927" spans="6:35" s="23" customFormat="1" x14ac:dyDescent="0.25">
      <c r="F927" s="11"/>
      <c r="G927" s="11"/>
      <c r="H927" s="10"/>
      <c r="I927" s="28"/>
      <c r="AI927" s="11"/>
    </row>
    <row r="928" spans="6:35" s="23" customFormat="1" x14ac:dyDescent="0.25">
      <c r="F928" s="11"/>
      <c r="G928" s="11"/>
      <c r="H928" s="10"/>
      <c r="I928" s="28"/>
      <c r="AI928" s="11"/>
    </row>
    <row r="929" spans="6:35" s="23" customFormat="1" x14ac:dyDescent="0.25">
      <c r="F929" s="11"/>
      <c r="G929" s="11"/>
      <c r="H929" s="10"/>
      <c r="I929" s="28"/>
      <c r="AI929" s="11"/>
    </row>
    <row r="930" spans="6:35" s="23" customFormat="1" x14ac:dyDescent="0.25">
      <c r="F930" s="11"/>
      <c r="G930" s="11"/>
      <c r="H930" s="10"/>
      <c r="I930" s="28"/>
      <c r="AI930" s="11"/>
    </row>
    <row r="931" spans="6:35" s="23" customFormat="1" x14ac:dyDescent="0.25">
      <c r="F931" s="11"/>
      <c r="G931" s="11"/>
      <c r="H931" s="10"/>
      <c r="I931" s="28"/>
      <c r="AI931" s="11"/>
    </row>
    <row r="932" spans="6:35" s="23" customFormat="1" x14ac:dyDescent="0.25">
      <c r="F932" s="11"/>
      <c r="G932" s="11"/>
      <c r="H932" s="10"/>
      <c r="I932" s="28"/>
      <c r="AI932" s="11"/>
    </row>
    <row r="933" spans="6:35" s="23" customFormat="1" x14ac:dyDescent="0.25">
      <c r="F933" s="11"/>
      <c r="G933" s="11"/>
      <c r="H933" s="10"/>
      <c r="I933" s="28"/>
      <c r="AI933" s="11"/>
    </row>
    <row r="934" spans="6:35" s="23" customFormat="1" x14ac:dyDescent="0.25">
      <c r="F934" s="11"/>
      <c r="G934" s="11"/>
      <c r="H934" s="10"/>
      <c r="I934" s="28"/>
      <c r="AI934" s="11"/>
    </row>
    <row r="935" spans="6:35" s="23" customFormat="1" x14ac:dyDescent="0.25">
      <c r="F935" s="11"/>
      <c r="G935" s="11"/>
      <c r="H935" s="10"/>
      <c r="I935" s="28"/>
      <c r="AI935" s="11"/>
    </row>
    <row r="936" spans="6:35" s="23" customFormat="1" x14ac:dyDescent="0.25">
      <c r="F936" s="11"/>
      <c r="G936" s="11"/>
      <c r="H936" s="10"/>
      <c r="I936" s="28"/>
      <c r="AI936" s="11"/>
    </row>
    <row r="937" spans="6:35" s="23" customFormat="1" x14ac:dyDescent="0.25">
      <c r="F937" s="11"/>
      <c r="G937" s="11"/>
      <c r="H937" s="10"/>
      <c r="I937" s="28"/>
      <c r="AI937" s="11"/>
    </row>
    <row r="938" spans="6:35" s="23" customFormat="1" x14ac:dyDescent="0.25">
      <c r="F938" s="11"/>
      <c r="G938" s="11"/>
      <c r="H938" s="10"/>
      <c r="I938" s="28"/>
      <c r="AI938" s="11"/>
    </row>
    <row r="939" spans="6:35" s="23" customFormat="1" x14ac:dyDescent="0.25">
      <c r="F939" s="11"/>
      <c r="G939" s="11"/>
      <c r="H939" s="10"/>
      <c r="I939" s="28"/>
      <c r="AI939" s="11"/>
    </row>
    <row r="940" spans="6:35" s="23" customFormat="1" x14ac:dyDescent="0.25">
      <c r="F940" s="11"/>
      <c r="G940" s="11"/>
      <c r="H940" s="10"/>
      <c r="I940" s="28"/>
      <c r="AI940" s="11"/>
    </row>
    <row r="941" spans="6:35" s="23" customFormat="1" x14ac:dyDescent="0.25">
      <c r="F941" s="11"/>
      <c r="G941" s="11"/>
      <c r="H941" s="10"/>
      <c r="I941" s="28"/>
      <c r="AI941" s="11"/>
    </row>
    <row r="942" spans="6:35" s="23" customFormat="1" x14ac:dyDescent="0.25">
      <c r="F942" s="11"/>
      <c r="G942" s="11"/>
      <c r="H942" s="10"/>
      <c r="I942" s="28"/>
      <c r="AI942" s="11"/>
    </row>
    <row r="943" spans="6:35" s="23" customFormat="1" x14ac:dyDescent="0.25">
      <c r="F943" s="11"/>
      <c r="G943" s="11"/>
      <c r="H943" s="10"/>
      <c r="I943" s="28"/>
      <c r="AI943" s="11"/>
    </row>
    <row r="944" spans="6:35" s="23" customFormat="1" x14ac:dyDescent="0.25">
      <c r="F944" s="11"/>
      <c r="G944" s="11"/>
      <c r="H944" s="10"/>
      <c r="I944" s="28"/>
      <c r="AI944" s="11"/>
    </row>
    <row r="945" spans="6:35" s="23" customFormat="1" x14ac:dyDescent="0.25">
      <c r="F945" s="11"/>
      <c r="G945" s="11"/>
      <c r="H945" s="10"/>
      <c r="I945" s="28"/>
      <c r="AI945" s="11"/>
    </row>
    <row r="946" spans="6:35" s="23" customFormat="1" x14ac:dyDescent="0.25">
      <c r="F946" s="11"/>
      <c r="G946" s="11"/>
      <c r="H946" s="10"/>
      <c r="I946" s="28"/>
      <c r="AI946" s="11"/>
    </row>
    <row r="947" spans="6:35" s="23" customFormat="1" x14ac:dyDescent="0.25">
      <c r="F947" s="11"/>
      <c r="G947" s="11"/>
      <c r="H947" s="10"/>
      <c r="I947" s="28"/>
      <c r="AI947" s="11"/>
    </row>
    <row r="948" spans="6:35" s="23" customFormat="1" x14ac:dyDescent="0.25">
      <c r="F948" s="11"/>
      <c r="G948" s="11"/>
      <c r="H948" s="10"/>
      <c r="I948" s="28"/>
      <c r="AI948" s="11"/>
    </row>
    <row r="949" spans="6:35" s="23" customFormat="1" x14ac:dyDescent="0.25">
      <c r="F949" s="11"/>
      <c r="G949" s="11"/>
      <c r="H949" s="10"/>
      <c r="I949" s="28"/>
      <c r="AI949" s="11"/>
    </row>
    <row r="950" spans="6:35" s="23" customFormat="1" x14ac:dyDescent="0.25">
      <c r="F950" s="11"/>
      <c r="G950" s="11"/>
      <c r="H950" s="10"/>
      <c r="I950" s="28"/>
      <c r="AI950" s="11"/>
    </row>
    <row r="951" spans="6:35" s="23" customFormat="1" x14ac:dyDescent="0.25">
      <c r="F951" s="11"/>
      <c r="G951" s="11"/>
      <c r="H951" s="10"/>
      <c r="I951" s="28"/>
      <c r="AI951" s="11"/>
    </row>
    <row r="952" spans="6:35" s="23" customFormat="1" x14ac:dyDescent="0.25">
      <c r="F952" s="11"/>
      <c r="G952" s="11"/>
      <c r="H952" s="10"/>
      <c r="I952" s="28"/>
      <c r="AI952" s="11"/>
    </row>
    <row r="953" spans="6:35" s="23" customFormat="1" x14ac:dyDescent="0.25">
      <c r="F953" s="11"/>
      <c r="G953" s="11"/>
      <c r="H953" s="10"/>
      <c r="I953" s="28"/>
      <c r="AI953" s="11"/>
    </row>
    <row r="954" spans="6:35" s="23" customFormat="1" x14ac:dyDescent="0.25">
      <c r="F954" s="11"/>
      <c r="G954" s="11"/>
      <c r="H954" s="10"/>
      <c r="I954" s="28"/>
      <c r="AI954" s="11"/>
    </row>
    <row r="955" spans="6:35" s="23" customFormat="1" x14ac:dyDescent="0.25">
      <c r="F955" s="11"/>
      <c r="G955" s="11"/>
      <c r="H955" s="10"/>
      <c r="I955" s="28"/>
      <c r="AI955" s="11"/>
    </row>
    <row r="956" spans="6:35" s="23" customFormat="1" x14ac:dyDescent="0.25">
      <c r="F956" s="11"/>
      <c r="G956" s="11"/>
      <c r="H956" s="10"/>
      <c r="I956" s="28"/>
      <c r="AI956" s="11"/>
    </row>
    <row r="957" spans="6:35" s="23" customFormat="1" x14ac:dyDescent="0.25">
      <c r="F957" s="11"/>
      <c r="G957" s="11"/>
      <c r="H957" s="10"/>
      <c r="I957" s="28"/>
      <c r="AI957" s="11"/>
    </row>
    <row r="958" spans="6:35" s="23" customFormat="1" x14ac:dyDescent="0.25">
      <c r="F958" s="11"/>
      <c r="G958" s="11"/>
      <c r="H958" s="10"/>
      <c r="I958" s="28"/>
      <c r="AI958" s="11"/>
    </row>
    <row r="959" spans="6:35" s="23" customFormat="1" x14ac:dyDescent="0.25">
      <c r="F959" s="11"/>
      <c r="G959" s="11"/>
      <c r="H959" s="10"/>
      <c r="I959" s="28"/>
      <c r="AI959" s="11"/>
    </row>
    <row r="960" spans="6:35" s="23" customFormat="1" x14ac:dyDescent="0.25">
      <c r="F960" s="11"/>
      <c r="G960" s="11"/>
      <c r="H960" s="10"/>
      <c r="I960" s="28"/>
      <c r="AI960" s="11"/>
    </row>
    <row r="961" spans="6:35" s="23" customFormat="1" x14ac:dyDescent="0.25">
      <c r="F961" s="11"/>
      <c r="G961" s="11"/>
      <c r="H961" s="10"/>
      <c r="I961" s="28"/>
      <c r="AI961" s="11"/>
    </row>
    <row r="962" spans="6:35" s="23" customFormat="1" x14ac:dyDescent="0.25">
      <c r="F962" s="11"/>
      <c r="G962" s="11"/>
      <c r="H962" s="10"/>
      <c r="I962" s="28"/>
      <c r="AI962" s="11"/>
    </row>
    <row r="963" spans="6:35" s="23" customFormat="1" x14ac:dyDescent="0.25">
      <c r="F963" s="11"/>
      <c r="G963" s="11"/>
      <c r="H963" s="10"/>
      <c r="I963" s="28"/>
      <c r="AI963" s="11"/>
    </row>
    <row r="964" spans="6:35" s="23" customFormat="1" x14ac:dyDescent="0.25">
      <c r="F964" s="11"/>
      <c r="G964" s="11"/>
      <c r="H964" s="10"/>
      <c r="I964" s="28"/>
      <c r="AI964" s="11"/>
    </row>
    <row r="965" spans="6:35" s="23" customFormat="1" x14ac:dyDescent="0.25">
      <c r="F965" s="11"/>
      <c r="G965" s="11"/>
      <c r="H965" s="10"/>
      <c r="I965" s="28"/>
      <c r="AI965" s="11"/>
    </row>
    <row r="966" spans="6:35" s="23" customFormat="1" x14ac:dyDescent="0.25">
      <c r="F966" s="11"/>
      <c r="G966" s="11"/>
      <c r="H966" s="10"/>
      <c r="I966" s="28"/>
      <c r="AI966" s="11"/>
    </row>
    <row r="967" spans="6:35" s="23" customFormat="1" x14ac:dyDescent="0.25">
      <c r="F967" s="11"/>
      <c r="G967" s="11"/>
      <c r="H967" s="10"/>
      <c r="I967" s="28"/>
      <c r="AI967" s="11"/>
    </row>
    <row r="968" spans="6:35" s="23" customFormat="1" x14ac:dyDescent="0.25">
      <c r="F968" s="11"/>
      <c r="G968" s="11"/>
      <c r="H968" s="10"/>
      <c r="I968" s="28"/>
      <c r="AI968" s="11"/>
    </row>
    <row r="969" spans="6:35" s="23" customFormat="1" x14ac:dyDescent="0.25">
      <c r="F969" s="11"/>
      <c r="G969" s="11"/>
      <c r="H969" s="10"/>
      <c r="I969" s="28"/>
      <c r="AI969" s="11"/>
    </row>
    <row r="970" spans="6:35" s="23" customFormat="1" x14ac:dyDescent="0.25">
      <c r="F970" s="11"/>
      <c r="G970" s="11"/>
      <c r="H970" s="10"/>
      <c r="I970" s="28"/>
      <c r="AI970" s="11"/>
    </row>
    <row r="971" spans="6:35" s="23" customFormat="1" x14ac:dyDescent="0.25">
      <c r="F971" s="11"/>
      <c r="G971" s="11"/>
      <c r="H971" s="10"/>
      <c r="I971" s="28"/>
      <c r="AI971" s="11"/>
    </row>
    <row r="972" spans="6:35" s="23" customFormat="1" x14ac:dyDescent="0.25">
      <c r="F972" s="11"/>
      <c r="G972" s="11"/>
      <c r="H972" s="10"/>
      <c r="I972" s="28"/>
      <c r="AI972" s="11"/>
    </row>
    <row r="973" spans="6:35" s="23" customFormat="1" x14ac:dyDescent="0.25">
      <c r="F973" s="11"/>
      <c r="G973" s="11"/>
      <c r="H973" s="10"/>
      <c r="I973" s="28"/>
      <c r="AI973" s="11"/>
    </row>
    <row r="974" spans="6:35" s="23" customFormat="1" x14ac:dyDescent="0.25">
      <c r="F974" s="11"/>
      <c r="G974" s="11"/>
      <c r="H974" s="10"/>
      <c r="I974" s="28"/>
      <c r="AI974" s="11"/>
    </row>
    <row r="975" spans="6:35" s="23" customFormat="1" x14ac:dyDescent="0.25">
      <c r="F975" s="11"/>
      <c r="G975" s="11"/>
      <c r="H975" s="10"/>
      <c r="I975" s="28"/>
      <c r="AI975" s="11"/>
    </row>
    <row r="976" spans="6:35" s="23" customFormat="1" x14ac:dyDescent="0.25">
      <c r="F976" s="11"/>
      <c r="G976" s="11"/>
      <c r="H976" s="10"/>
      <c r="I976" s="28"/>
      <c r="AI976" s="11"/>
    </row>
    <row r="977" spans="6:35" s="23" customFormat="1" x14ac:dyDescent="0.25">
      <c r="F977" s="11"/>
      <c r="G977" s="11"/>
      <c r="H977" s="10"/>
      <c r="I977" s="28"/>
      <c r="AI977" s="11"/>
    </row>
    <row r="978" spans="6:35" s="23" customFormat="1" x14ac:dyDescent="0.25">
      <c r="F978" s="11"/>
      <c r="G978" s="11"/>
      <c r="H978" s="10"/>
      <c r="I978" s="28"/>
      <c r="AI978" s="11"/>
    </row>
    <row r="979" spans="6:35" s="23" customFormat="1" x14ac:dyDescent="0.25">
      <c r="F979" s="11"/>
      <c r="G979" s="11"/>
      <c r="H979" s="10"/>
      <c r="I979" s="28"/>
      <c r="AI979" s="11"/>
    </row>
    <row r="980" spans="6:35" s="23" customFormat="1" x14ac:dyDescent="0.25">
      <c r="F980" s="11"/>
      <c r="G980" s="11"/>
      <c r="H980" s="10"/>
      <c r="I980" s="28"/>
      <c r="AI980" s="11"/>
    </row>
    <row r="981" spans="6:35" s="23" customFormat="1" x14ac:dyDescent="0.25">
      <c r="F981" s="11"/>
      <c r="G981" s="11"/>
      <c r="H981" s="10"/>
      <c r="I981" s="28"/>
      <c r="AI981" s="11"/>
    </row>
    <row r="982" spans="6:35" s="23" customFormat="1" x14ac:dyDescent="0.25">
      <c r="F982" s="11"/>
      <c r="G982" s="11"/>
      <c r="H982" s="10"/>
      <c r="I982" s="28"/>
      <c r="AI982" s="11"/>
    </row>
    <row r="983" spans="6:35" s="23" customFormat="1" x14ac:dyDescent="0.25">
      <c r="F983" s="11"/>
      <c r="G983" s="11"/>
      <c r="H983" s="10"/>
      <c r="I983" s="28"/>
      <c r="AI983" s="11"/>
    </row>
    <row r="984" spans="6:35" s="23" customFormat="1" x14ac:dyDescent="0.25">
      <c r="F984" s="11"/>
      <c r="G984" s="11"/>
      <c r="H984" s="10"/>
      <c r="I984" s="28"/>
      <c r="AI984" s="11"/>
    </row>
    <row r="985" spans="6:35" s="23" customFormat="1" x14ac:dyDescent="0.25">
      <c r="F985" s="11"/>
      <c r="G985" s="11"/>
      <c r="H985" s="10"/>
      <c r="I985" s="28"/>
      <c r="AI985" s="11"/>
    </row>
    <row r="986" spans="6:35" s="23" customFormat="1" x14ac:dyDescent="0.25">
      <c r="F986" s="11"/>
      <c r="G986" s="11"/>
      <c r="H986" s="10"/>
      <c r="I986" s="28"/>
      <c r="AI986" s="11"/>
    </row>
    <row r="987" spans="6:35" s="23" customFormat="1" x14ac:dyDescent="0.25">
      <c r="F987" s="11"/>
      <c r="G987" s="11"/>
      <c r="H987" s="10"/>
      <c r="I987" s="28"/>
      <c r="AI987" s="11"/>
    </row>
    <row r="988" spans="6:35" s="23" customFormat="1" x14ac:dyDescent="0.25">
      <c r="F988" s="11"/>
      <c r="G988" s="11"/>
      <c r="H988" s="10"/>
      <c r="I988" s="28"/>
      <c r="AI988" s="11"/>
    </row>
    <row r="989" spans="6:35" s="23" customFormat="1" x14ac:dyDescent="0.25">
      <c r="F989" s="11"/>
      <c r="G989" s="11"/>
      <c r="H989" s="10"/>
      <c r="I989" s="28"/>
      <c r="AI989" s="11"/>
    </row>
    <row r="990" spans="6:35" s="23" customFormat="1" x14ac:dyDescent="0.25">
      <c r="F990" s="11"/>
      <c r="G990" s="11"/>
      <c r="H990" s="10"/>
      <c r="I990" s="28"/>
      <c r="AI990" s="11"/>
    </row>
    <row r="991" spans="6:35" s="23" customFormat="1" x14ac:dyDescent="0.25">
      <c r="F991" s="11"/>
      <c r="G991" s="11"/>
      <c r="H991" s="10"/>
      <c r="I991" s="28"/>
      <c r="AI991" s="11"/>
    </row>
    <row r="992" spans="6:35" s="23" customFormat="1" x14ac:dyDescent="0.25">
      <c r="F992" s="11"/>
      <c r="G992" s="11"/>
      <c r="H992" s="10"/>
      <c r="I992" s="28"/>
      <c r="AI992" s="11"/>
    </row>
    <row r="993" spans="6:35" s="23" customFormat="1" x14ac:dyDescent="0.25">
      <c r="F993" s="11"/>
      <c r="G993" s="11"/>
      <c r="H993" s="10"/>
      <c r="I993" s="28"/>
      <c r="AI993" s="11"/>
    </row>
    <row r="994" spans="6:35" s="23" customFormat="1" x14ac:dyDescent="0.25">
      <c r="F994" s="11"/>
      <c r="G994" s="11"/>
      <c r="H994" s="10"/>
      <c r="I994" s="28"/>
      <c r="AI994" s="11"/>
    </row>
    <row r="995" spans="6:35" s="23" customFormat="1" x14ac:dyDescent="0.25">
      <c r="F995" s="11"/>
      <c r="G995" s="11"/>
      <c r="H995" s="10"/>
      <c r="I995" s="28"/>
      <c r="AI995" s="11"/>
    </row>
    <row r="996" spans="6:35" s="23" customFormat="1" x14ac:dyDescent="0.25">
      <c r="F996" s="11"/>
      <c r="G996" s="11"/>
      <c r="H996" s="10"/>
      <c r="I996" s="28"/>
      <c r="AI996" s="11"/>
    </row>
    <row r="997" spans="6:35" s="23" customFormat="1" x14ac:dyDescent="0.25">
      <c r="F997" s="11"/>
      <c r="G997" s="11"/>
      <c r="H997" s="10"/>
      <c r="I997" s="28"/>
      <c r="AI997" s="11"/>
    </row>
    <row r="998" spans="6:35" s="23" customFormat="1" x14ac:dyDescent="0.25">
      <c r="F998" s="11"/>
      <c r="G998" s="11"/>
      <c r="H998" s="10"/>
      <c r="I998" s="28"/>
      <c r="AI998" s="11"/>
    </row>
    <row r="999" spans="6:35" s="23" customFormat="1" x14ac:dyDescent="0.25">
      <c r="F999" s="11"/>
      <c r="G999" s="11"/>
      <c r="H999" s="10"/>
      <c r="I999" s="28"/>
      <c r="AI999" s="11"/>
    </row>
    <row r="1000" spans="6:35" s="23" customFormat="1" x14ac:dyDescent="0.25">
      <c r="F1000" s="11"/>
      <c r="G1000" s="11"/>
      <c r="H1000" s="10"/>
      <c r="I1000" s="28"/>
      <c r="AI1000" s="11"/>
    </row>
    <row r="1001" spans="6:35" s="23" customFormat="1" x14ac:dyDescent="0.25">
      <c r="F1001" s="11"/>
      <c r="G1001" s="11"/>
      <c r="H1001" s="10"/>
      <c r="I1001" s="28"/>
      <c r="AI1001" s="11"/>
    </row>
    <row r="1002" spans="6:35" s="23" customFormat="1" x14ac:dyDescent="0.25">
      <c r="F1002" s="11"/>
      <c r="G1002" s="11"/>
      <c r="H1002" s="10"/>
      <c r="I1002" s="28"/>
      <c r="AI1002" s="11"/>
    </row>
    <row r="1003" spans="6:35" s="23" customFormat="1" x14ac:dyDescent="0.25">
      <c r="F1003" s="11"/>
      <c r="G1003" s="11"/>
      <c r="H1003" s="10"/>
      <c r="I1003" s="28"/>
      <c r="AI1003" s="11"/>
    </row>
    <row r="1004" spans="6:35" s="23" customFormat="1" x14ac:dyDescent="0.25">
      <c r="F1004" s="11"/>
      <c r="G1004" s="11"/>
      <c r="H1004" s="10"/>
      <c r="I1004" s="28"/>
      <c r="AI1004" s="11"/>
    </row>
    <row r="1005" spans="6:35" s="23" customFormat="1" x14ac:dyDescent="0.25">
      <c r="F1005" s="11"/>
      <c r="G1005" s="11"/>
      <c r="H1005" s="10"/>
      <c r="I1005" s="28"/>
      <c r="AI1005" s="11"/>
    </row>
    <row r="1006" spans="6:35" s="23" customFormat="1" x14ac:dyDescent="0.25">
      <c r="F1006" s="11"/>
      <c r="G1006" s="11"/>
      <c r="H1006" s="10"/>
      <c r="I1006" s="28"/>
      <c r="AI1006" s="11"/>
    </row>
    <row r="1007" spans="6:35" s="23" customFormat="1" x14ac:dyDescent="0.25">
      <c r="F1007" s="11"/>
      <c r="G1007" s="11"/>
      <c r="H1007" s="10"/>
      <c r="I1007" s="28"/>
      <c r="AI1007" s="11"/>
    </row>
    <row r="1008" spans="6:35" s="23" customFormat="1" x14ac:dyDescent="0.25">
      <c r="F1008" s="11"/>
      <c r="G1008" s="11"/>
      <c r="H1008" s="10"/>
      <c r="I1008" s="28"/>
      <c r="AI1008" s="11"/>
    </row>
    <row r="1009" spans="6:35" s="23" customFormat="1" x14ac:dyDescent="0.25">
      <c r="F1009" s="11"/>
      <c r="G1009" s="11"/>
      <c r="H1009" s="10"/>
      <c r="I1009" s="28"/>
      <c r="AI1009" s="11"/>
    </row>
    <row r="1010" spans="6:35" s="23" customFormat="1" x14ac:dyDescent="0.25">
      <c r="F1010" s="11"/>
      <c r="G1010" s="11"/>
      <c r="H1010" s="10"/>
      <c r="I1010" s="28"/>
      <c r="AI1010" s="11"/>
    </row>
    <row r="1011" spans="6:35" s="23" customFormat="1" x14ac:dyDescent="0.25">
      <c r="F1011" s="11"/>
      <c r="G1011" s="11"/>
      <c r="H1011" s="10"/>
      <c r="I1011" s="28"/>
      <c r="AI1011" s="11"/>
    </row>
    <row r="1012" spans="6:35" s="23" customFormat="1" x14ac:dyDescent="0.25">
      <c r="F1012" s="11"/>
      <c r="G1012" s="11"/>
      <c r="H1012" s="10"/>
      <c r="I1012" s="28"/>
      <c r="AI1012" s="11"/>
    </row>
    <row r="1013" spans="6:35" s="23" customFormat="1" x14ac:dyDescent="0.25">
      <c r="F1013" s="11"/>
      <c r="G1013" s="11"/>
      <c r="H1013" s="10"/>
      <c r="I1013" s="28"/>
      <c r="AI1013" s="11"/>
    </row>
    <row r="1014" spans="6:35" s="23" customFormat="1" x14ac:dyDescent="0.25">
      <c r="F1014" s="11"/>
      <c r="G1014" s="11"/>
      <c r="H1014" s="10"/>
      <c r="I1014" s="28"/>
      <c r="AI1014" s="11"/>
    </row>
    <row r="1015" spans="6:35" s="23" customFormat="1" x14ac:dyDescent="0.25">
      <c r="F1015" s="11"/>
      <c r="G1015" s="11"/>
      <c r="H1015" s="10"/>
      <c r="I1015" s="28"/>
      <c r="AI1015" s="11"/>
    </row>
    <row r="1016" spans="6:35" s="23" customFormat="1" x14ac:dyDescent="0.25">
      <c r="F1016" s="11"/>
      <c r="G1016" s="11"/>
      <c r="H1016" s="10"/>
      <c r="I1016" s="28"/>
      <c r="AI1016" s="11"/>
    </row>
    <row r="1017" spans="6:35" s="23" customFormat="1" x14ac:dyDescent="0.25">
      <c r="F1017" s="11"/>
      <c r="G1017" s="11"/>
      <c r="H1017" s="10"/>
      <c r="I1017" s="28"/>
      <c r="AI1017" s="11"/>
    </row>
    <row r="1018" spans="6:35" s="23" customFormat="1" x14ac:dyDescent="0.25">
      <c r="F1018" s="11"/>
      <c r="G1018" s="11"/>
      <c r="H1018" s="10"/>
      <c r="I1018" s="28"/>
      <c r="AI1018" s="11"/>
    </row>
    <row r="1019" spans="6:35" s="23" customFormat="1" x14ac:dyDescent="0.25">
      <c r="F1019" s="11"/>
      <c r="G1019" s="11"/>
      <c r="H1019" s="10"/>
      <c r="I1019" s="28"/>
      <c r="AI1019" s="11"/>
    </row>
    <row r="1020" spans="6:35" s="23" customFormat="1" x14ac:dyDescent="0.25">
      <c r="F1020" s="11"/>
      <c r="G1020" s="11"/>
      <c r="H1020" s="10"/>
      <c r="I1020" s="28"/>
      <c r="AI1020" s="11"/>
    </row>
    <row r="1021" spans="6:35" s="23" customFormat="1" x14ac:dyDescent="0.25">
      <c r="F1021" s="11"/>
      <c r="G1021" s="11"/>
      <c r="H1021" s="10"/>
      <c r="I1021" s="28"/>
      <c r="AI1021" s="11"/>
    </row>
    <row r="1022" spans="6:35" s="23" customFormat="1" x14ac:dyDescent="0.25">
      <c r="F1022" s="11"/>
      <c r="G1022" s="11"/>
      <c r="H1022" s="10"/>
      <c r="I1022" s="28"/>
      <c r="AI1022" s="11"/>
    </row>
    <row r="1023" spans="6:35" s="23" customFormat="1" x14ac:dyDescent="0.25">
      <c r="F1023" s="11"/>
      <c r="G1023" s="11"/>
      <c r="H1023" s="10"/>
      <c r="I1023" s="28"/>
      <c r="AI1023" s="11"/>
    </row>
    <row r="1024" spans="6:35" s="23" customFormat="1" x14ac:dyDescent="0.25">
      <c r="F1024" s="11"/>
      <c r="G1024" s="11"/>
      <c r="H1024" s="10"/>
      <c r="I1024" s="28"/>
      <c r="AI1024" s="11"/>
    </row>
    <row r="1025" spans="6:35" s="23" customFormat="1" x14ac:dyDescent="0.25">
      <c r="F1025" s="11"/>
      <c r="G1025" s="11"/>
      <c r="H1025" s="10"/>
      <c r="I1025" s="28"/>
      <c r="AI1025" s="11"/>
    </row>
    <row r="1026" spans="6:35" s="23" customFormat="1" x14ac:dyDescent="0.25">
      <c r="F1026" s="11"/>
      <c r="G1026" s="11"/>
      <c r="H1026" s="10"/>
      <c r="I1026" s="28"/>
      <c r="AI1026" s="11"/>
    </row>
    <row r="1027" spans="6:35" s="23" customFormat="1" x14ac:dyDescent="0.25">
      <c r="F1027" s="11"/>
      <c r="G1027" s="11"/>
      <c r="H1027" s="10"/>
      <c r="I1027" s="28"/>
      <c r="AI1027" s="11"/>
    </row>
    <row r="1028" spans="6:35" s="23" customFormat="1" x14ac:dyDescent="0.25">
      <c r="F1028" s="11"/>
      <c r="G1028" s="11"/>
      <c r="H1028" s="10"/>
      <c r="I1028" s="28"/>
      <c r="AI1028" s="11"/>
    </row>
    <row r="1029" spans="6:35" s="23" customFormat="1" x14ac:dyDescent="0.25">
      <c r="F1029" s="11"/>
      <c r="G1029" s="11"/>
      <c r="H1029" s="10"/>
      <c r="I1029" s="28"/>
      <c r="AI1029" s="11"/>
    </row>
    <row r="1030" spans="6:35" s="23" customFormat="1" x14ac:dyDescent="0.25">
      <c r="F1030" s="11"/>
      <c r="G1030" s="11"/>
      <c r="H1030" s="10"/>
      <c r="I1030" s="28"/>
      <c r="AI1030" s="11"/>
    </row>
    <row r="1031" spans="6:35" s="23" customFormat="1" x14ac:dyDescent="0.25">
      <c r="F1031" s="11"/>
      <c r="G1031" s="11"/>
      <c r="H1031" s="10"/>
      <c r="I1031" s="28"/>
      <c r="AI1031" s="11"/>
    </row>
    <row r="1032" spans="6:35" s="23" customFormat="1" x14ac:dyDescent="0.25">
      <c r="F1032" s="11"/>
      <c r="G1032" s="11"/>
      <c r="H1032" s="10"/>
      <c r="I1032" s="28"/>
      <c r="AI1032" s="11"/>
    </row>
    <row r="1033" spans="6:35" s="23" customFormat="1" x14ac:dyDescent="0.25">
      <c r="F1033" s="11"/>
      <c r="G1033" s="11"/>
      <c r="H1033" s="10"/>
      <c r="I1033" s="28"/>
      <c r="AI1033" s="11"/>
    </row>
    <row r="1034" spans="6:35" s="23" customFormat="1" x14ac:dyDescent="0.25">
      <c r="F1034" s="11"/>
      <c r="G1034" s="11"/>
      <c r="H1034" s="10"/>
      <c r="I1034" s="28"/>
      <c r="AI1034" s="11"/>
    </row>
    <row r="1035" spans="6:35" s="23" customFormat="1" x14ac:dyDescent="0.25">
      <c r="F1035" s="11"/>
      <c r="G1035" s="11"/>
      <c r="H1035" s="10"/>
      <c r="I1035" s="28"/>
      <c r="AI1035" s="11"/>
    </row>
    <row r="1036" spans="6:35" s="23" customFormat="1" x14ac:dyDescent="0.25">
      <c r="F1036" s="11"/>
      <c r="G1036" s="11"/>
      <c r="H1036" s="10"/>
      <c r="I1036" s="28"/>
      <c r="AI1036" s="11"/>
    </row>
    <row r="1037" spans="6:35" s="23" customFormat="1" x14ac:dyDescent="0.25">
      <c r="F1037" s="11"/>
      <c r="G1037" s="11"/>
      <c r="H1037" s="10"/>
      <c r="I1037" s="28"/>
      <c r="AI1037" s="11"/>
    </row>
    <row r="1038" spans="6:35" s="23" customFormat="1" x14ac:dyDescent="0.25">
      <c r="F1038" s="11"/>
      <c r="G1038" s="11"/>
      <c r="H1038" s="10"/>
      <c r="I1038" s="28"/>
      <c r="AI1038" s="11"/>
    </row>
    <row r="1039" spans="6:35" s="23" customFormat="1" x14ac:dyDescent="0.25">
      <c r="F1039" s="11"/>
      <c r="G1039" s="11"/>
      <c r="H1039" s="10"/>
      <c r="I1039" s="28"/>
      <c r="AI1039" s="11"/>
    </row>
    <row r="1040" spans="6:35" s="23" customFormat="1" x14ac:dyDescent="0.25">
      <c r="F1040" s="11"/>
      <c r="G1040" s="11"/>
      <c r="H1040" s="10"/>
      <c r="I1040" s="28"/>
      <c r="AI1040" s="11"/>
    </row>
    <row r="1041" spans="6:35" s="23" customFormat="1" x14ac:dyDescent="0.25">
      <c r="F1041" s="11"/>
      <c r="G1041" s="11"/>
      <c r="H1041" s="10"/>
      <c r="I1041" s="28"/>
      <c r="AI1041" s="11"/>
    </row>
    <row r="1042" spans="6:35" s="23" customFormat="1" x14ac:dyDescent="0.25">
      <c r="F1042" s="11"/>
      <c r="G1042" s="11"/>
      <c r="H1042" s="10"/>
      <c r="I1042" s="28"/>
      <c r="AI1042" s="11"/>
    </row>
    <row r="1043" spans="6:35" s="23" customFormat="1" x14ac:dyDescent="0.25">
      <c r="F1043" s="11"/>
      <c r="G1043" s="11"/>
      <c r="H1043" s="10"/>
      <c r="I1043" s="28"/>
      <c r="AI1043" s="11"/>
    </row>
    <row r="1044" spans="6:35" s="23" customFormat="1" x14ac:dyDescent="0.25">
      <c r="F1044" s="11"/>
      <c r="G1044" s="11"/>
      <c r="H1044" s="10"/>
      <c r="I1044" s="28"/>
      <c r="AI1044" s="11"/>
    </row>
    <row r="1045" spans="6:35" s="23" customFormat="1" x14ac:dyDescent="0.25">
      <c r="F1045" s="11"/>
      <c r="G1045" s="11"/>
      <c r="H1045" s="10"/>
      <c r="I1045" s="28"/>
      <c r="AI1045" s="11"/>
    </row>
    <row r="1046" spans="6:35" s="23" customFormat="1" x14ac:dyDescent="0.25">
      <c r="F1046" s="11"/>
      <c r="G1046" s="11"/>
      <c r="H1046" s="10"/>
      <c r="I1046" s="28"/>
      <c r="AI1046" s="11"/>
    </row>
    <row r="1047" spans="6:35" s="23" customFormat="1" x14ac:dyDescent="0.25">
      <c r="F1047" s="11"/>
      <c r="G1047" s="11"/>
      <c r="H1047" s="10"/>
      <c r="I1047" s="28"/>
      <c r="AI1047" s="11"/>
    </row>
    <row r="1048" spans="6:35" s="23" customFormat="1" x14ac:dyDescent="0.25">
      <c r="F1048" s="11"/>
      <c r="G1048" s="11"/>
      <c r="H1048" s="10"/>
      <c r="I1048" s="28"/>
      <c r="AI1048" s="11"/>
    </row>
    <row r="1049" spans="6:35" s="23" customFormat="1" x14ac:dyDescent="0.25">
      <c r="F1049" s="11"/>
      <c r="G1049" s="11"/>
      <c r="H1049" s="10"/>
      <c r="I1049" s="28"/>
      <c r="AI1049" s="11"/>
    </row>
    <row r="1050" spans="6:35" s="23" customFormat="1" x14ac:dyDescent="0.25">
      <c r="F1050" s="11"/>
      <c r="G1050" s="11"/>
      <c r="H1050" s="10"/>
      <c r="I1050" s="28"/>
      <c r="AI1050" s="11"/>
    </row>
    <row r="1051" spans="6:35" s="23" customFormat="1" x14ac:dyDescent="0.25">
      <c r="F1051" s="11"/>
      <c r="G1051" s="11"/>
      <c r="H1051" s="10"/>
      <c r="I1051" s="28"/>
      <c r="AI1051" s="11"/>
    </row>
    <row r="1052" spans="6:35" s="23" customFormat="1" x14ac:dyDescent="0.25">
      <c r="F1052" s="11"/>
      <c r="G1052" s="11"/>
      <c r="H1052" s="10"/>
      <c r="I1052" s="28"/>
      <c r="AI1052" s="11"/>
    </row>
    <row r="1053" spans="6:35" s="23" customFormat="1" x14ac:dyDescent="0.25">
      <c r="F1053" s="11"/>
      <c r="G1053" s="11"/>
      <c r="H1053" s="10"/>
      <c r="I1053" s="28"/>
      <c r="AI1053" s="11"/>
    </row>
    <row r="1054" spans="6:35" s="23" customFormat="1" x14ac:dyDescent="0.25">
      <c r="F1054" s="11"/>
      <c r="G1054" s="11"/>
      <c r="H1054" s="10"/>
      <c r="I1054" s="28"/>
      <c r="AI1054" s="11"/>
    </row>
    <row r="1055" spans="6:35" s="23" customFormat="1" x14ac:dyDescent="0.25">
      <c r="F1055" s="11"/>
      <c r="G1055" s="11"/>
      <c r="H1055" s="10"/>
      <c r="I1055" s="28"/>
      <c r="AI1055" s="11"/>
    </row>
    <row r="1056" spans="6:35" s="23" customFormat="1" x14ac:dyDescent="0.25">
      <c r="F1056" s="11"/>
      <c r="G1056" s="11"/>
      <c r="H1056" s="10"/>
      <c r="I1056" s="28"/>
      <c r="AI1056" s="11"/>
    </row>
    <row r="1057" spans="6:35" s="23" customFormat="1" x14ac:dyDescent="0.25">
      <c r="F1057" s="11"/>
      <c r="G1057" s="11"/>
      <c r="H1057" s="10"/>
      <c r="I1057" s="28"/>
      <c r="AI1057" s="11"/>
    </row>
    <row r="1058" spans="6:35" s="23" customFormat="1" x14ac:dyDescent="0.25">
      <c r="F1058" s="11"/>
      <c r="G1058" s="11"/>
      <c r="H1058" s="10"/>
      <c r="I1058" s="28"/>
      <c r="AI1058" s="11"/>
    </row>
    <row r="1059" spans="6:35" s="23" customFormat="1" x14ac:dyDescent="0.25">
      <c r="F1059" s="11"/>
      <c r="G1059" s="11"/>
      <c r="H1059" s="10"/>
      <c r="I1059" s="28"/>
      <c r="AI1059" s="11"/>
    </row>
    <row r="1060" spans="6:35" s="23" customFormat="1" x14ac:dyDescent="0.25">
      <c r="F1060" s="11"/>
      <c r="G1060" s="11"/>
      <c r="H1060" s="10"/>
      <c r="I1060" s="28"/>
      <c r="AI1060" s="11"/>
    </row>
    <row r="1061" spans="6:35" s="23" customFormat="1" x14ac:dyDescent="0.25">
      <c r="F1061" s="11"/>
      <c r="G1061" s="11"/>
      <c r="H1061" s="10"/>
      <c r="I1061" s="28"/>
      <c r="AI1061" s="11"/>
    </row>
    <row r="1062" spans="6:35" s="23" customFormat="1" x14ac:dyDescent="0.25">
      <c r="F1062" s="11"/>
      <c r="G1062" s="11"/>
      <c r="H1062" s="10"/>
      <c r="I1062" s="28"/>
      <c r="AI1062" s="11"/>
    </row>
    <row r="1063" spans="6:35" s="23" customFormat="1" x14ac:dyDescent="0.25">
      <c r="F1063" s="11"/>
      <c r="G1063" s="11"/>
      <c r="H1063" s="10"/>
      <c r="I1063" s="28"/>
      <c r="AI1063" s="11"/>
    </row>
    <row r="1064" spans="6:35" s="23" customFormat="1" x14ac:dyDescent="0.25">
      <c r="F1064" s="11"/>
      <c r="G1064" s="11"/>
      <c r="H1064" s="10"/>
      <c r="I1064" s="28"/>
      <c r="AI1064" s="11"/>
    </row>
    <row r="1065" spans="6:35" s="23" customFormat="1" x14ac:dyDescent="0.25">
      <c r="F1065" s="11"/>
      <c r="G1065" s="11"/>
      <c r="H1065" s="10"/>
      <c r="I1065" s="28"/>
      <c r="AI1065" s="11"/>
    </row>
    <row r="1066" spans="6:35" s="23" customFormat="1" x14ac:dyDescent="0.25">
      <c r="F1066" s="11"/>
      <c r="G1066" s="11"/>
      <c r="H1066" s="10"/>
      <c r="I1066" s="28"/>
      <c r="AI1066" s="11"/>
    </row>
    <row r="1067" spans="6:35" s="23" customFormat="1" x14ac:dyDescent="0.25">
      <c r="F1067" s="11"/>
      <c r="G1067" s="11"/>
      <c r="H1067" s="10"/>
      <c r="I1067" s="28"/>
      <c r="AI1067" s="11"/>
    </row>
    <row r="1068" spans="6:35" s="23" customFormat="1" x14ac:dyDescent="0.25">
      <c r="F1068" s="11"/>
      <c r="G1068" s="11"/>
      <c r="H1068" s="10"/>
      <c r="I1068" s="28"/>
      <c r="AI1068" s="11"/>
    </row>
    <row r="1069" spans="6:35" s="23" customFormat="1" x14ac:dyDescent="0.25">
      <c r="F1069" s="11"/>
      <c r="G1069" s="11"/>
      <c r="H1069" s="10"/>
      <c r="I1069" s="28"/>
      <c r="AI1069" s="11"/>
    </row>
    <row r="1070" spans="6:35" s="23" customFormat="1" x14ac:dyDescent="0.25">
      <c r="F1070" s="11"/>
      <c r="G1070" s="11"/>
      <c r="H1070" s="10"/>
      <c r="I1070" s="28"/>
      <c r="AI1070" s="11"/>
    </row>
    <row r="1071" spans="6:35" s="23" customFormat="1" x14ac:dyDescent="0.25">
      <c r="F1071" s="11"/>
      <c r="G1071" s="11"/>
      <c r="H1071" s="10"/>
      <c r="I1071" s="28"/>
      <c r="AI1071" s="11"/>
    </row>
    <row r="1072" spans="6:35" s="23" customFormat="1" x14ac:dyDescent="0.25">
      <c r="F1072" s="11"/>
      <c r="G1072" s="11"/>
      <c r="H1072" s="10"/>
      <c r="I1072" s="28"/>
      <c r="AI1072" s="11"/>
    </row>
    <row r="1073" spans="6:35" s="23" customFormat="1" x14ac:dyDescent="0.25">
      <c r="F1073" s="11"/>
      <c r="G1073" s="11"/>
      <c r="H1073" s="10"/>
      <c r="I1073" s="28"/>
      <c r="AI1073" s="11"/>
    </row>
    <row r="1074" spans="6:35" s="23" customFormat="1" x14ac:dyDescent="0.25">
      <c r="F1074" s="11"/>
      <c r="G1074" s="11"/>
      <c r="H1074" s="10"/>
      <c r="I1074" s="28"/>
      <c r="AI1074" s="11"/>
    </row>
    <row r="1075" spans="6:35" s="23" customFormat="1" x14ac:dyDescent="0.25">
      <c r="F1075" s="11"/>
      <c r="G1075" s="11"/>
      <c r="H1075" s="10"/>
      <c r="I1075" s="28"/>
      <c r="AI1075" s="11"/>
    </row>
    <row r="1076" spans="6:35" s="23" customFormat="1" x14ac:dyDescent="0.25">
      <c r="F1076" s="11"/>
      <c r="G1076" s="11"/>
      <c r="H1076" s="10"/>
      <c r="I1076" s="28"/>
      <c r="AI1076" s="11"/>
    </row>
    <row r="1077" spans="6:35" s="23" customFormat="1" x14ac:dyDescent="0.25">
      <c r="F1077" s="11"/>
      <c r="G1077" s="11"/>
      <c r="H1077" s="10"/>
      <c r="I1077" s="28"/>
      <c r="AI1077" s="11"/>
    </row>
    <row r="1078" spans="6:35" s="23" customFormat="1" x14ac:dyDescent="0.25">
      <c r="F1078" s="11"/>
      <c r="G1078" s="11"/>
      <c r="H1078" s="10"/>
      <c r="I1078" s="28"/>
      <c r="AI1078" s="11"/>
    </row>
    <row r="1079" spans="6:35" s="23" customFormat="1" x14ac:dyDescent="0.25">
      <c r="F1079" s="11"/>
      <c r="G1079" s="11"/>
      <c r="H1079" s="10"/>
      <c r="I1079" s="28"/>
      <c r="AI1079" s="11"/>
    </row>
    <row r="1080" spans="6:35" s="23" customFormat="1" x14ac:dyDescent="0.25">
      <c r="F1080" s="11"/>
      <c r="G1080" s="11"/>
      <c r="H1080" s="10"/>
      <c r="I1080" s="28"/>
      <c r="AI1080" s="11"/>
    </row>
    <row r="1081" spans="6:35" s="23" customFormat="1" x14ac:dyDescent="0.25">
      <c r="F1081" s="11"/>
      <c r="G1081" s="11"/>
      <c r="H1081" s="10"/>
      <c r="I1081" s="28"/>
      <c r="AI1081" s="11"/>
    </row>
    <row r="1082" spans="6:35" s="23" customFormat="1" x14ac:dyDescent="0.25">
      <c r="F1082" s="11"/>
      <c r="G1082" s="11"/>
      <c r="H1082" s="10"/>
      <c r="I1082" s="28"/>
      <c r="AI1082" s="11"/>
    </row>
    <row r="1083" spans="6:35" s="23" customFormat="1" x14ac:dyDescent="0.25">
      <c r="F1083" s="11"/>
      <c r="G1083" s="11"/>
      <c r="H1083" s="10"/>
      <c r="I1083" s="28"/>
      <c r="AI1083" s="11"/>
    </row>
    <row r="1084" spans="6:35" s="23" customFormat="1" x14ac:dyDescent="0.25">
      <c r="F1084" s="11"/>
      <c r="G1084" s="11"/>
      <c r="H1084" s="10"/>
      <c r="I1084" s="28"/>
      <c r="AI1084" s="11"/>
    </row>
    <row r="1085" spans="6:35" s="23" customFormat="1" x14ac:dyDescent="0.25">
      <c r="F1085" s="11"/>
      <c r="G1085" s="11"/>
      <c r="H1085" s="10"/>
      <c r="I1085" s="28"/>
      <c r="AI1085" s="11"/>
    </row>
    <row r="1086" spans="6:35" s="23" customFormat="1" x14ac:dyDescent="0.25">
      <c r="F1086" s="11"/>
      <c r="G1086" s="11"/>
      <c r="H1086" s="10"/>
      <c r="I1086" s="28"/>
      <c r="AI1086" s="11"/>
    </row>
    <row r="1087" spans="6:35" s="23" customFormat="1" x14ac:dyDescent="0.25">
      <c r="F1087" s="11"/>
      <c r="G1087" s="11"/>
      <c r="H1087" s="10"/>
      <c r="I1087" s="28"/>
      <c r="AI1087" s="11"/>
    </row>
    <row r="1088" spans="6:35" s="23" customFormat="1" x14ac:dyDescent="0.25">
      <c r="F1088" s="11"/>
      <c r="G1088" s="11"/>
      <c r="H1088" s="10"/>
      <c r="I1088" s="28"/>
      <c r="AI1088" s="11"/>
    </row>
    <row r="1089" spans="6:35" s="23" customFormat="1" x14ac:dyDescent="0.25">
      <c r="F1089" s="11"/>
      <c r="G1089" s="11"/>
      <c r="H1089" s="10"/>
      <c r="I1089" s="28"/>
      <c r="AI1089" s="11"/>
    </row>
    <row r="1090" spans="6:35" s="23" customFormat="1" x14ac:dyDescent="0.25">
      <c r="F1090" s="11"/>
      <c r="G1090" s="11"/>
      <c r="H1090" s="10"/>
      <c r="I1090" s="28"/>
      <c r="AI1090" s="11"/>
    </row>
    <row r="1091" spans="6:35" s="23" customFormat="1" x14ac:dyDescent="0.25">
      <c r="F1091" s="11"/>
      <c r="G1091" s="11"/>
      <c r="H1091" s="10"/>
      <c r="I1091" s="28"/>
      <c r="AI1091" s="11"/>
    </row>
    <row r="1092" spans="6:35" s="23" customFormat="1" x14ac:dyDescent="0.25">
      <c r="F1092" s="11"/>
      <c r="G1092" s="11"/>
      <c r="H1092" s="10"/>
      <c r="I1092" s="28"/>
      <c r="AI1092" s="11"/>
    </row>
    <row r="1093" spans="6:35" s="23" customFormat="1" x14ac:dyDescent="0.25">
      <c r="F1093" s="11"/>
      <c r="G1093" s="11"/>
      <c r="H1093" s="10"/>
      <c r="I1093" s="28"/>
      <c r="AI1093" s="11"/>
    </row>
    <row r="1094" spans="6:35" s="23" customFormat="1" x14ac:dyDescent="0.25">
      <c r="F1094" s="11"/>
      <c r="G1094" s="11"/>
      <c r="H1094" s="10"/>
      <c r="I1094" s="28"/>
      <c r="AI1094" s="11"/>
    </row>
    <row r="1095" spans="6:35" s="23" customFormat="1" x14ac:dyDescent="0.25">
      <c r="F1095" s="11"/>
      <c r="G1095" s="11"/>
      <c r="H1095" s="10"/>
      <c r="I1095" s="28"/>
      <c r="AI1095" s="11"/>
    </row>
    <row r="1096" spans="6:35" s="23" customFormat="1" x14ac:dyDescent="0.25">
      <c r="F1096" s="11"/>
      <c r="G1096" s="11"/>
      <c r="H1096" s="10"/>
      <c r="I1096" s="28"/>
      <c r="AI1096" s="11"/>
    </row>
    <row r="1097" spans="6:35" s="23" customFormat="1" x14ac:dyDescent="0.25">
      <c r="F1097" s="11"/>
      <c r="G1097" s="11"/>
      <c r="H1097" s="10"/>
      <c r="I1097" s="28"/>
      <c r="AI1097" s="11"/>
    </row>
    <row r="1098" spans="6:35" s="23" customFormat="1" x14ac:dyDescent="0.25">
      <c r="F1098" s="11"/>
      <c r="G1098" s="11"/>
      <c r="H1098" s="10"/>
      <c r="I1098" s="28"/>
      <c r="AI1098" s="11"/>
    </row>
    <row r="1099" spans="6:35" s="23" customFormat="1" x14ac:dyDescent="0.25">
      <c r="F1099" s="11"/>
      <c r="G1099" s="11"/>
      <c r="H1099" s="10"/>
      <c r="I1099" s="28"/>
      <c r="AI1099" s="11"/>
    </row>
    <row r="1100" spans="6:35" s="23" customFormat="1" x14ac:dyDescent="0.25">
      <c r="F1100" s="11"/>
      <c r="G1100" s="11"/>
      <c r="H1100" s="10"/>
      <c r="I1100" s="28"/>
      <c r="AI1100" s="11"/>
    </row>
    <row r="1101" spans="6:35" s="23" customFormat="1" x14ac:dyDescent="0.25">
      <c r="F1101" s="11"/>
      <c r="G1101" s="11"/>
      <c r="H1101" s="10"/>
      <c r="I1101" s="28"/>
      <c r="AI1101" s="11"/>
    </row>
    <row r="1102" spans="6:35" s="23" customFormat="1" x14ac:dyDescent="0.25">
      <c r="F1102" s="11"/>
      <c r="G1102" s="11"/>
      <c r="H1102" s="10"/>
      <c r="I1102" s="28"/>
      <c r="AI1102" s="11"/>
    </row>
    <row r="1103" spans="6:35" s="23" customFormat="1" x14ac:dyDescent="0.25">
      <c r="F1103" s="11"/>
      <c r="G1103" s="11"/>
      <c r="H1103" s="10"/>
      <c r="I1103" s="28"/>
      <c r="AI1103" s="11"/>
    </row>
    <row r="1104" spans="6:35" s="23" customFormat="1" x14ac:dyDescent="0.25">
      <c r="F1104" s="11"/>
      <c r="G1104" s="11"/>
      <c r="H1104" s="10"/>
      <c r="I1104" s="28"/>
      <c r="AI1104" s="11"/>
    </row>
    <row r="1105" spans="6:35" s="23" customFormat="1" x14ac:dyDescent="0.25">
      <c r="F1105" s="11"/>
      <c r="G1105" s="11"/>
      <c r="H1105" s="10"/>
      <c r="I1105" s="28"/>
      <c r="AI1105" s="11"/>
    </row>
    <row r="1106" spans="6:35" s="23" customFormat="1" x14ac:dyDescent="0.25">
      <c r="F1106" s="11"/>
      <c r="G1106" s="11"/>
      <c r="H1106" s="10"/>
      <c r="I1106" s="28"/>
      <c r="AI1106" s="11"/>
    </row>
    <row r="1107" spans="6:35" s="23" customFormat="1" x14ac:dyDescent="0.25">
      <c r="F1107" s="11"/>
      <c r="G1107" s="11"/>
      <c r="H1107" s="10"/>
      <c r="I1107" s="28"/>
      <c r="AI1107" s="11"/>
    </row>
    <row r="1108" spans="6:35" s="23" customFormat="1" x14ac:dyDescent="0.25">
      <c r="F1108" s="11"/>
      <c r="G1108" s="11"/>
      <c r="H1108" s="10"/>
      <c r="I1108" s="28"/>
      <c r="AI1108" s="11"/>
    </row>
    <row r="1109" spans="6:35" s="23" customFormat="1" x14ac:dyDescent="0.25">
      <c r="F1109" s="11"/>
      <c r="G1109" s="11"/>
      <c r="H1109" s="10"/>
      <c r="I1109" s="28"/>
      <c r="AI1109" s="11"/>
    </row>
    <row r="1110" spans="6:35" s="23" customFormat="1" x14ac:dyDescent="0.25">
      <c r="F1110" s="11"/>
      <c r="G1110" s="11"/>
      <c r="H1110" s="10"/>
      <c r="I1110" s="28"/>
      <c r="AI1110" s="11"/>
    </row>
    <row r="1111" spans="6:35" s="23" customFormat="1" x14ac:dyDescent="0.25">
      <c r="F1111" s="11"/>
      <c r="G1111" s="11"/>
      <c r="H1111" s="10"/>
      <c r="I1111" s="28"/>
      <c r="AI1111" s="11"/>
    </row>
    <row r="1112" spans="6:35" s="23" customFormat="1" x14ac:dyDescent="0.25">
      <c r="F1112" s="11"/>
      <c r="G1112" s="11"/>
      <c r="H1112" s="10"/>
      <c r="I1112" s="28"/>
      <c r="AI1112" s="11"/>
    </row>
    <row r="1113" spans="6:35" s="23" customFormat="1" x14ac:dyDescent="0.25">
      <c r="F1113" s="11"/>
      <c r="G1113" s="11"/>
      <c r="H1113" s="10"/>
      <c r="I1113" s="28"/>
      <c r="AI1113" s="11"/>
    </row>
    <row r="1114" spans="6:35" s="23" customFormat="1" x14ac:dyDescent="0.25">
      <c r="F1114" s="11"/>
      <c r="G1114" s="11"/>
      <c r="H1114" s="10"/>
      <c r="I1114" s="28"/>
      <c r="AI1114" s="11"/>
    </row>
    <row r="1115" spans="6:35" s="23" customFormat="1" x14ac:dyDescent="0.25">
      <c r="F1115" s="11"/>
      <c r="G1115" s="11"/>
      <c r="H1115" s="10"/>
      <c r="I1115" s="28"/>
      <c r="AI1115" s="11"/>
    </row>
    <row r="1116" spans="6:35" s="23" customFormat="1" x14ac:dyDescent="0.25">
      <c r="F1116" s="11"/>
      <c r="G1116" s="11"/>
      <c r="H1116" s="10"/>
      <c r="I1116" s="28"/>
      <c r="AI1116" s="11"/>
    </row>
    <row r="1117" spans="6:35" s="23" customFormat="1" x14ac:dyDescent="0.25">
      <c r="F1117" s="11"/>
      <c r="G1117" s="11"/>
      <c r="H1117" s="10"/>
      <c r="I1117" s="28"/>
      <c r="AI1117" s="11"/>
    </row>
    <row r="1118" spans="6:35" s="23" customFormat="1" x14ac:dyDescent="0.25">
      <c r="F1118" s="11"/>
      <c r="G1118" s="11"/>
      <c r="H1118" s="10"/>
      <c r="I1118" s="28"/>
      <c r="AI1118" s="11"/>
    </row>
    <row r="1119" spans="6:35" s="23" customFormat="1" x14ac:dyDescent="0.25">
      <c r="F1119" s="11"/>
      <c r="G1119" s="11"/>
      <c r="H1119" s="10"/>
      <c r="I1119" s="28"/>
      <c r="AI1119" s="11"/>
    </row>
    <row r="1120" spans="6:35" s="23" customFormat="1" x14ac:dyDescent="0.25">
      <c r="F1120" s="11"/>
      <c r="G1120" s="11"/>
      <c r="H1120" s="10"/>
      <c r="I1120" s="28"/>
      <c r="AI1120" s="11"/>
    </row>
    <row r="1121" spans="6:35" s="23" customFormat="1" x14ac:dyDescent="0.25">
      <c r="F1121" s="11"/>
      <c r="G1121" s="11"/>
      <c r="H1121" s="10"/>
      <c r="I1121" s="28"/>
      <c r="AI1121" s="11"/>
    </row>
    <row r="1122" spans="6:35" s="23" customFormat="1" x14ac:dyDescent="0.25">
      <c r="F1122" s="11"/>
      <c r="G1122" s="11"/>
      <c r="H1122" s="10"/>
      <c r="I1122" s="28"/>
      <c r="AI1122" s="11"/>
    </row>
    <row r="1123" spans="6:35" s="23" customFormat="1" x14ac:dyDescent="0.25">
      <c r="F1123" s="11"/>
      <c r="G1123" s="11"/>
      <c r="H1123" s="10"/>
      <c r="I1123" s="28"/>
      <c r="AI1123" s="11"/>
    </row>
    <row r="1124" spans="6:35" s="23" customFormat="1" x14ac:dyDescent="0.25">
      <c r="F1124" s="11"/>
      <c r="G1124" s="11"/>
      <c r="H1124" s="10"/>
      <c r="I1124" s="28"/>
      <c r="AI1124" s="11"/>
    </row>
    <row r="1125" spans="6:35" s="23" customFormat="1" x14ac:dyDescent="0.25">
      <c r="F1125" s="11"/>
      <c r="G1125" s="11"/>
      <c r="H1125" s="10"/>
      <c r="I1125" s="28"/>
      <c r="AI1125" s="11"/>
    </row>
    <row r="1126" spans="6:35" s="23" customFormat="1" x14ac:dyDescent="0.25">
      <c r="F1126" s="11"/>
      <c r="G1126" s="11"/>
      <c r="H1126" s="10"/>
      <c r="I1126" s="28"/>
      <c r="AI1126" s="11"/>
    </row>
    <row r="1127" spans="6:35" s="23" customFormat="1" x14ac:dyDescent="0.25">
      <c r="F1127" s="11"/>
      <c r="G1127" s="11"/>
      <c r="H1127" s="10"/>
      <c r="I1127" s="28"/>
      <c r="AI1127" s="11"/>
    </row>
    <row r="1128" spans="6:35" s="23" customFormat="1" x14ac:dyDescent="0.25">
      <c r="F1128" s="11"/>
      <c r="G1128" s="11"/>
      <c r="H1128" s="10"/>
      <c r="I1128" s="28"/>
      <c r="AI1128" s="11"/>
    </row>
    <row r="1129" spans="6:35" s="23" customFormat="1" x14ac:dyDescent="0.25">
      <c r="F1129" s="11"/>
      <c r="G1129" s="11"/>
      <c r="H1129" s="10"/>
      <c r="I1129" s="28"/>
      <c r="AI1129" s="11"/>
    </row>
    <row r="1130" spans="6:35" s="23" customFormat="1" x14ac:dyDescent="0.25">
      <c r="F1130" s="11"/>
      <c r="G1130" s="11"/>
      <c r="H1130" s="10"/>
      <c r="I1130" s="28"/>
      <c r="AI1130" s="11"/>
    </row>
    <row r="1131" spans="6:35" s="23" customFormat="1" x14ac:dyDescent="0.25">
      <c r="F1131" s="11"/>
      <c r="G1131" s="11"/>
      <c r="H1131" s="10"/>
      <c r="I1131" s="28"/>
      <c r="AI1131" s="11"/>
    </row>
    <row r="1132" spans="6:35" s="23" customFormat="1" x14ac:dyDescent="0.25">
      <c r="F1132" s="11"/>
      <c r="G1132" s="11"/>
      <c r="H1132" s="10"/>
      <c r="I1132" s="28"/>
      <c r="AI1132" s="11"/>
    </row>
    <row r="1133" spans="6:35" s="23" customFormat="1" x14ac:dyDescent="0.25">
      <c r="F1133" s="11"/>
      <c r="G1133" s="11"/>
      <c r="H1133" s="10"/>
      <c r="I1133" s="28"/>
      <c r="AI1133" s="11"/>
    </row>
    <row r="1134" spans="6:35" s="23" customFormat="1" x14ac:dyDescent="0.25">
      <c r="F1134" s="11"/>
      <c r="G1134" s="11"/>
      <c r="H1134" s="10"/>
      <c r="I1134" s="28"/>
      <c r="AI1134" s="11"/>
    </row>
    <row r="1135" spans="6:35" s="23" customFormat="1" x14ac:dyDescent="0.25">
      <c r="F1135" s="11"/>
      <c r="G1135" s="11"/>
      <c r="H1135" s="10"/>
      <c r="I1135" s="28"/>
      <c r="AI1135" s="11"/>
    </row>
    <row r="1136" spans="6:35" s="23" customFormat="1" x14ac:dyDescent="0.25">
      <c r="F1136" s="11"/>
      <c r="G1136" s="11"/>
      <c r="H1136" s="10"/>
      <c r="I1136" s="28"/>
      <c r="AI1136" s="11"/>
    </row>
    <row r="1137" spans="6:35" s="23" customFormat="1" x14ac:dyDescent="0.25">
      <c r="F1137" s="11"/>
      <c r="G1137" s="11"/>
      <c r="H1137" s="10"/>
      <c r="I1137" s="28"/>
      <c r="AI1137" s="11"/>
    </row>
    <row r="1138" spans="6:35" s="23" customFormat="1" x14ac:dyDescent="0.25">
      <c r="F1138" s="11"/>
      <c r="G1138" s="11"/>
      <c r="H1138" s="10"/>
      <c r="I1138" s="28"/>
      <c r="AI1138" s="11"/>
    </row>
    <row r="1139" spans="6:35" s="23" customFormat="1" x14ac:dyDescent="0.25">
      <c r="F1139" s="11"/>
      <c r="G1139" s="11"/>
      <c r="H1139" s="10"/>
      <c r="I1139" s="28"/>
      <c r="AI1139" s="11"/>
    </row>
    <row r="1140" spans="6:35" s="23" customFormat="1" x14ac:dyDescent="0.25">
      <c r="F1140" s="11"/>
      <c r="G1140" s="11"/>
      <c r="H1140" s="10"/>
      <c r="I1140" s="28"/>
      <c r="AI1140" s="11"/>
    </row>
    <row r="1141" spans="6:35" s="23" customFormat="1" x14ac:dyDescent="0.25">
      <c r="F1141" s="11"/>
      <c r="G1141" s="11"/>
      <c r="H1141" s="10"/>
      <c r="I1141" s="28"/>
      <c r="AI1141" s="11"/>
    </row>
    <row r="1142" spans="6:35" s="23" customFormat="1" x14ac:dyDescent="0.25">
      <c r="F1142" s="11"/>
      <c r="G1142" s="11"/>
      <c r="H1142" s="10"/>
      <c r="I1142" s="28"/>
      <c r="AI1142" s="11"/>
    </row>
    <row r="1143" spans="6:35" s="23" customFormat="1" x14ac:dyDescent="0.25">
      <c r="F1143" s="11"/>
      <c r="G1143" s="11"/>
      <c r="H1143" s="10"/>
      <c r="I1143" s="28"/>
      <c r="AI1143" s="11"/>
    </row>
    <row r="1144" spans="6:35" s="23" customFormat="1" x14ac:dyDescent="0.25">
      <c r="F1144" s="11"/>
      <c r="G1144" s="11"/>
      <c r="H1144" s="10"/>
      <c r="I1144" s="28"/>
      <c r="AI1144" s="11"/>
    </row>
    <row r="1145" spans="6:35" s="23" customFormat="1" x14ac:dyDescent="0.25">
      <c r="F1145" s="11"/>
      <c r="G1145" s="11"/>
      <c r="H1145" s="10"/>
      <c r="I1145" s="28"/>
      <c r="AI1145" s="11"/>
    </row>
    <row r="1146" spans="6:35" s="23" customFormat="1" x14ac:dyDescent="0.25">
      <c r="F1146" s="11"/>
      <c r="G1146" s="11"/>
      <c r="H1146" s="10"/>
      <c r="I1146" s="28"/>
      <c r="AI1146" s="11"/>
    </row>
    <row r="1147" spans="6:35" s="23" customFormat="1" x14ac:dyDescent="0.25">
      <c r="F1147" s="11"/>
      <c r="G1147" s="11"/>
      <c r="H1147" s="10"/>
      <c r="I1147" s="28"/>
      <c r="AI1147" s="11"/>
    </row>
    <row r="1148" spans="6:35" s="23" customFormat="1" x14ac:dyDescent="0.25">
      <c r="F1148" s="11"/>
      <c r="G1148" s="11"/>
      <c r="H1148" s="10"/>
      <c r="I1148" s="28"/>
      <c r="AI1148" s="11"/>
    </row>
    <row r="1149" spans="6:35" s="23" customFormat="1" x14ac:dyDescent="0.25">
      <c r="F1149" s="11"/>
      <c r="G1149" s="11"/>
      <c r="H1149" s="10"/>
      <c r="I1149" s="28"/>
      <c r="AI1149" s="11"/>
    </row>
    <row r="1150" spans="6:35" s="23" customFormat="1" x14ac:dyDescent="0.25">
      <c r="F1150" s="11"/>
      <c r="G1150" s="11"/>
      <c r="H1150" s="10"/>
      <c r="I1150" s="28"/>
      <c r="AI1150" s="11"/>
    </row>
    <row r="1151" spans="6:35" s="23" customFormat="1" x14ac:dyDescent="0.25">
      <c r="F1151" s="11"/>
      <c r="G1151" s="11"/>
      <c r="H1151" s="10"/>
      <c r="I1151" s="28"/>
      <c r="AI1151" s="11"/>
    </row>
    <row r="1152" spans="6:35" s="23" customFormat="1" x14ac:dyDescent="0.25">
      <c r="F1152" s="11"/>
      <c r="G1152" s="11"/>
      <c r="H1152" s="10"/>
      <c r="I1152" s="28"/>
      <c r="AI1152" s="11"/>
    </row>
    <row r="1153" spans="6:35" s="23" customFormat="1" x14ac:dyDescent="0.25">
      <c r="F1153" s="11"/>
      <c r="G1153" s="11"/>
      <c r="H1153" s="10"/>
      <c r="I1153" s="28"/>
      <c r="AI1153" s="11"/>
    </row>
    <row r="1154" spans="6:35" s="23" customFormat="1" x14ac:dyDescent="0.25">
      <c r="F1154" s="11"/>
      <c r="G1154" s="11"/>
      <c r="H1154" s="10"/>
      <c r="I1154" s="28"/>
      <c r="AI1154" s="11"/>
    </row>
    <row r="1155" spans="6:35" s="23" customFormat="1" x14ac:dyDescent="0.25">
      <c r="F1155" s="11"/>
      <c r="G1155" s="11"/>
      <c r="H1155" s="10"/>
      <c r="I1155" s="28"/>
      <c r="AI1155" s="11"/>
    </row>
    <row r="1156" spans="6:35" s="23" customFormat="1" x14ac:dyDescent="0.25">
      <c r="F1156" s="11"/>
      <c r="G1156" s="11"/>
      <c r="H1156" s="10"/>
      <c r="I1156" s="28"/>
      <c r="AI1156" s="11"/>
    </row>
    <row r="1157" spans="6:35" s="23" customFormat="1" x14ac:dyDescent="0.25">
      <c r="F1157" s="11"/>
      <c r="G1157" s="11"/>
      <c r="H1157" s="10"/>
      <c r="I1157" s="28"/>
      <c r="AI1157" s="11"/>
    </row>
    <row r="1158" spans="6:35" s="23" customFormat="1" x14ac:dyDescent="0.25">
      <c r="F1158" s="11"/>
      <c r="G1158" s="11"/>
      <c r="H1158" s="10"/>
      <c r="I1158" s="28"/>
      <c r="AI1158" s="11"/>
    </row>
    <row r="1159" spans="6:35" s="23" customFormat="1" x14ac:dyDescent="0.25">
      <c r="F1159" s="11"/>
      <c r="G1159" s="11"/>
      <c r="H1159" s="10"/>
      <c r="I1159" s="28"/>
      <c r="AI1159" s="11"/>
    </row>
    <row r="1160" spans="6:35" s="23" customFormat="1" x14ac:dyDescent="0.25">
      <c r="F1160" s="11"/>
      <c r="G1160" s="11"/>
      <c r="H1160" s="10"/>
      <c r="I1160" s="28"/>
      <c r="AI1160" s="11"/>
    </row>
    <row r="1161" spans="6:35" s="23" customFormat="1" x14ac:dyDescent="0.25">
      <c r="F1161" s="11"/>
      <c r="G1161" s="11"/>
      <c r="H1161" s="10"/>
      <c r="I1161" s="28"/>
      <c r="AI1161" s="11"/>
    </row>
    <row r="1162" spans="6:35" s="23" customFormat="1" x14ac:dyDescent="0.25">
      <c r="F1162" s="11"/>
      <c r="G1162" s="11"/>
      <c r="H1162" s="10"/>
      <c r="I1162" s="28"/>
      <c r="AI1162" s="11"/>
    </row>
    <row r="1163" spans="6:35" s="23" customFormat="1" x14ac:dyDescent="0.25">
      <c r="F1163" s="11"/>
      <c r="G1163" s="11"/>
      <c r="H1163" s="10"/>
      <c r="I1163" s="28"/>
      <c r="AI1163" s="11"/>
    </row>
    <row r="1164" spans="6:35" s="23" customFormat="1" x14ac:dyDescent="0.25">
      <c r="F1164" s="11"/>
      <c r="G1164" s="11"/>
      <c r="H1164" s="10"/>
      <c r="I1164" s="28"/>
      <c r="AI1164" s="11"/>
    </row>
    <row r="1165" spans="6:35" s="23" customFormat="1" x14ac:dyDescent="0.25">
      <c r="F1165" s="11"/>
      <c r="G1165" s="11"/>
      <c r="H1165" s="10"/>
      <c r="I1165" s="28"/>
      <c r="AI1165" s="11"/>
    </row>
    <row r="1166" spans="6:35" s="23" customFormat="1" x14ac:dyDescent="0.25">
      <c r="F1166" s="11"/>
      <c r="G1166" s="11"/>
      <c r="H1166" s="10"/>
      <c r="I1166" s="28"/>
      <c r="AI1166" s="11"/>
    </row>
    <row r="1167" spans="6:35" s="23" customFormat="1" x14ac:dyDescent="0.25">
      <c r="F1167" s="11"/>
      <c r="G1167" s="11"/>
      <c r="H1167" s="10"/>
      <c r="I1167" s="28"/>
      <c r="AI1167" s="11"/>
    </row>
    <row r="1168" spans="6:35" s="23" customFormat="1" x14ac:dyDescent="0.25">
      <c r="F1168" s="11"/>
      <c r="G1168" s="11"/>
      <c r="H1168" s="10"/>
      <c r="I1168" s="28"/>
      <c r="AI1168" s="11"/>
    </row>
    <row r="1169" spans="6:35" s="23" customFormat="1" x14ac:dyDescent="0.25">
      <c r="F1169" s="11"/>
      <c r="G1169" s="11"/>
      <c r="H1169" s="10"/>
      <c r="I1169" s="28"/>
      <c r="AI1169" s="11"/>
    </row>
    <row r="1170" spans="6:35" s="23" customFormat="1" x14ac:dyDescent="0.25">
      <c r="F1170" s="11"/>
      <c r="G1170" s="11"/>
      <c r="H1170" s="10"/>
      <c r="I1170" s="28"/>
      <c r="AI1170" s="11"/>
    </row>
    <row r="1171" spans="6:35" s="23" customFormat="1" x14ac:dyDescent="0.25">
      <c r="F1171" s="11"/>
      <c r="G1171" s="11"/>
      <c r="H1171" s="10"/>
      <c r="I1171" s="28"/>
      <c r="AI1171" s="11"/>
    </row>
    <row r="1172" spans="6:35" s="23" customFormat="1" x14ac:dyDescent="0.25">
      <c r="F1172" s="11"/>
      <c r="G1172" s="11"/>
      <c r="H1172" s="10"/>
      <c r="I1172" s="28"/>
      <c r="AI1172" s="11"/>
    </row>
    <row r="1173" spans="6:35" s="23" customFormat="1" x14ac:dyDescent="0.25">
      <c r="F1173" s="11"/>
      <c r="G1173" s="11"/>
      <c r="H1173" s="10"/>
      <c r="I1173" s="28"/>
      <c r="AI1173" s="11"/>
    </row>
    <row r="1174" spans="6:35" s="23" customFormat="1" x14ac:dyDescent="0.25">
      <c r="F1174" s="11"/>
      <c r="G1174" s="11"/>
      <c r="H1174" s="10"/>
      <c r="I1174" s="28"/>
      <c r="AI1174" s="11"/>
    </row>
    <row r="1175" spans="6:35" s="23" customFormat="1" x14ac:dyDescent="0.25">
      <c r="F1175" s="11"/>
      <c r="G1175" s="11"/>
      <c r="H1175" s="10"/>
      <c r="I1175" s="28"/>
      <c r="AI1175" s="11"/>
    </row>
    <row r="1176" spans="6:35" s="23" customFormat="1" x14ac:dyDescent="0.25">
      <c r="F1176" s="11"/>
      <c r="G1176" s="11"/>
      <c r="H1176" s="10"/>
      <c r="I1176" s="28"/>
      <c r="AI1176" s="11"/>
    </row>
    <row r="1177" spans="6:35" s="23" customFormat="1" x14ac:dyDescent="0.25">
      <c r="F1177" s="11"/>
      <c r="G1177" s="11"/>
      <c r="H1177" s="10"/>
      <c r="I1177" s="28"/>
      <c r="AI1177" s="11"/>
    </row>
    <row r="1178" spans="6:35" s="23" customFormat="1" x14ac:dyDescent="0.25">
      <c r="F1178" s="11"/>
      <c r="G1178" s="11"/>
      <c r="H1178" s="10"/>
      <c r="I1178" s="28"/>
      <c r="AI1178" s="11"/>
    </row>
    <row r="1179" spans="6:35" s="23" customFormat="1" x14ac:dyDescent="0.25">
      <c r="F1179" s="11"/>
      <c r="G1179" s="11"/>
      <c r="H1179" s="10"/>
      <c r="I1179" s="28"/>
      <c r="AI1179" s="11"/>
    </row>
    <row r="1180" spans="6:35" s="23" customFormat="1" x14ac:dyDescent="0.25">
      <c r="F1180" s="11"/>
      <c r="G1180" s="11"/>
      <c r="H1180" s="10"/>
      <c r="I1180" s="28"/>
      <c r="AI1180" s="11"/>
    </row>
    <row r="1181" spans="6:35" s="23" customFormat="1" x14ac:dyDescent="0.25">
      <c r="F1181" s="11"/>
      <c r="G1181" s="11"/>
      <c r="H1181" s="10"/>
      <c r="I1181" s="28"/>
      <c r="AI1181" s="11"/>
    </row>
    <row r="1182" spans="6:35" s="23" customFormat="1" x14ac:dyDescent="0.25">
      <c r="F1182" s="11"/>
      <c r="G1182" s="11"/>
      <c r="H1182" s="10"/>
      <c r="I1182" s="28"/>
      <c r="AI1182" s="11"/>
    </row>
    <row r="1183" spans="6:35" s="23" customFormat="1" x14ac:dyDescent="0.25">
      <c r="F1183" s="11"/>
      <c r="G1183" s="11"/>
      <c r="H1183" s="10"/>
      <c r="I1183" s="28"/>
      <c r="AI1183" s="11"/>
    </row>
    <row r="1184" spans="6:35" s="23" customFormat="1" x14ac:dyDescent="0.25">
      <c r="F1184" s="11"/>
      <c r="G1184" s="11"/>
      <c r="H1184" s="10"/>
      <c r="I1184" s="28"/>
      <c r="AI1184" s="11"/>
    </row>
    <row r="1185" spans="6:35" s="23" customFormat="1" x14ac:dyDescent="0.25">
      <c r="F1185" s="11"/>
      <c r="G1185" s="11"/>
      <c r="H1185" s="10"/>
      <c r="I1185" s="28"/>
      <c r="AI1185" s="11"/>
    </row>
    <row r="1186" spans="6:35" s="23" customFormat="1" x14ac:dyDescent="0.25">
      <c r="F1186" s="11"/>
      <c r="G1186" s="11"/>
      <c r="H1186" s="10"/>
      <c r="I1186" s="28"/>
      <c r="AI1186" s="11"/>
    </row>
    <row r="1187" spans="6:35" s="23" customFormat="1" x14ac:dyDescent="0.25">
      <c r="F1187" s="11"/>
      <c r="G1187" s="11"/>
      <c r="H1187" s="10"/>
      <c r="I1187" s="28"/>
      <c r="AI1187" s="11"/>
    </row>
    <row r="1188" spans="6:35" s="23" customFormat="1" x14ac:dyDescent="0.25">
      <c r="F1188" s="11"/>
      <c r="G1188" s="11"/>
      <c r="H1188" s="10"/>
      <c r="I1188" s="28"/>
      <c r="AI1188" s="11"/>
    </row>
    <row r="1189" spans="6:35" s="23" customFormat="1" x14ac:dyDescent="0.25">
      <c r="F1189" s="11"/>
      <c r="G1189" s="11"/>
      <c r="H1189" s="10"/>
      <c r="I1189" s="28"/>
      <c r="AI1189" s="11"/>
    </row>
    <row r="1190" spans="6:35" s="23" customFormat="1" x14ac:dyDescent="0.25">
      <c r="F1190" s="11"/>
      <c r="G1190" s="11"/>
      <c r="H1190" s="10"/>
      <c r="I1190" s="28"/>
      <c r="AI1190" s="11"/>
    </row>
    <row r="1191" spans="6:35" s="23" customFormat="1" x14ac:dyDescent="0.25">
      <c r="F1191" s="11"/>
      <c r="G1191" s="11"/>
      <c r="H1191" s="10"/>
      <c r="I1191" s="28"/>
      <c r="AI1191" s="11"/>
    </row>
    <row r="1192" spans="6:35" s="23" customFormat="1" x14ac:dyDescent="0.25">
      <c r="F1192" s="11"/>
      <c r="G1192" s="11"/>
      <c r="H1192" s="10"/>
      <c r="I1192" s="28"/>
      <c r="AI1192" s="11"/>
    </row>
    <row r="1193" spans="6:35" s="23" customFormat="1" x14ac:dyDescent="0.25">
      <c r="F1193" s="11"/>
      <c r="G1193" s="11"/>
      <c r="H1193" s="10"/>
      <c r="I1193" s="28"/>
      <c r="AI1193" s="11"/>
    </row>
    <row r="1194" spans="6:35" s="23" customFormat="1" x14ac:dyDescent="0.25">
      <c r="F1194" s="11"/>
      <c r="G1194" s="11"/>
      <c r="H1194" s="10"/>
      <c r="I1194" s="28"/>
      <c r="AI1194" s="11"/>
    </row>
    <row r="1195" spans="6:35" s="23" customFormat="1" x14ac:dyDescent="0.25">
      <c r="F1195" s="11"/>
      <c r="G1195" s="11"/>
      <c r="H1195" s="10"/>
      <c r="I1195" s="28"/>
      <c r="AI1195" s="11"/>
    </row>
    <row r="1196" spans="6:35" s="23" customFormat="1" x14ac:dyDescent="0.25">
      <c r="F1196" s="11"/>
      <c r="G1196" s="11"/>
      <c r="H1196" s="10"/>
      <c r="I1196" s="28"/>
      <c r="AI1196" s="11"/>
    </row>
    <row r="1197" spans="6:35" s="23" customFormat="1" x14ac:dyDescent="0.25">
      <c r="F1197" s="11"/>
      <c r="G1197" s="11"/>
      <c r="H1197" s="10"/>
      <c r="I1197" s="28"/>
      <c r="AI1197" s="11"/>
    </row>
    <row r="1198" spans="6:35" s="23" customFormat="1" x14ac:dyDescent="0.25">
      <c r="F1198" s="11"/>
      <c r="G1198" s="11"/>
      <c r="H1198" s="10"/>
      <c r="I1198" s="28"/>
      <c r="AI1198" s="11"/>
    </row>
    <row r="1199" spans="6:35" s="23" customFormat="1" x14ac:dyDescent="0.25">
      <c r="F1199" s="11"/>
      <c r="G1199" s="11"/>
      <c r="H1199" s="10"/>
      <c r="I1199" s="28"/>
      <c r="AI1199" s="11"/>
    </row>
    <row r="1200" spans="6:35" s="23" customFormat="1" x14ac:dyDescent="0.25">
      <c r="F1200" s="11"/>
      <c r="G1200" s="11"/>
      <c r="H1200" s="10"/>
      <c r="I1200" s="28"/>
      <c r="AI1200" s="11"/>
    </row>
    <row r="1201" spans="6:35" s="23" customFormat="1" x14ac:dyDescent="0.25">
      <c r="F1201" s="11"/>
      <c r="G1201" s="11"/>
      <c r="H1201" s="10"/>
      <c r="I1201" s="28"/>
      <c r="AI1201" s="11"/>
    </row>
    <row r="1202" spans="6:35" s="23" customFormat="1" x14ac:dyDescent="0.25">
      <c r="F1202" s="11"/>
      <c r="G1202" s="11"/>
      <c r="H1202" s="10"/>
      <c r="I1202" s="28"/>
      <c r="AI1202" s="11"/>
    </row>
    <row r="1203" spans="6:35" s="23" customFormat="1" x14ac:dyDescent="0.25">
      <c r="F1203" s="11"/>
      <c r="G1203" s="11"/>
      <c r="H1203" s="10"/>
      <c r="I1203" s="28"/>
      <c r="AI1203" s="11"/>
    </row>
    <row r="1204" spans="6:35" s="23" customFormat="1" x14ac:dyDescent="0.25">
      <c r="F1204" s="11"/>
      <c r="G1204" s="11"/>
      <c r="H1204" s="10"/>
      <c r="I1204" s="28"/>
      <c r="AI1204" s="11"/>
    </row>
    <row r="1205" spans="6:35" s="23" customFormat="1" x14ac:dyDescent="0.25">
      <c r="F1205" s="11"/>
      <c r="G1205" s="11"/>
      <c r="H1205" s="10"/>
      <c r="I1205" s="28"/>
      <c r="AI1205" s="11"/>
    </row>
    <row r="1206" spans="6:35" s="23" customFormat="1" x14ac:dyDescent="0.25">
      <c r="F1206" s="11"/>
      <c r="G1206" s="11"/>
      <c r="H1206" s="10"/>
      <c r="I1206" s="28"/>
      <c r="AI1206" s="11"/>
    </row>
    <row r="1207" spans="6:35" s="23" customFormat="1" x14ac:dyDescent="0.25">
      <c r="F1207" s="11"/>
      <c r="G1207" s="11"/>
      <c r="H1207" s="10"/>
      <c r="I1207" s="28"/>
      <c r="AI1207" s="11"/>
    </row>
    <row r="1208" spans="6:35" s="23" customFormat="1" x14ac:dyDescent="0.25">
      <c r="F1208" s="11"/>
      <c r="G1208" s="11"/>
      <c r="H1208" s="10"/>
      <c r="I1208" s="28"/>
      <c r="AI1208" s="11"/>
    </row>
    <row r="1209" spans="6:35" s="23" customFormat="1" x14ac:dyDescent="0.25">
      <c r="F1209" s="11"/>
      <c r="G1209" s="11"/>
      <c r="H1209" s="10"/>
      <c r="I1209" s="28"/>
      <c r="AI1209" s="11"/>
    </row>
    <row r="1210" spans="6:35" s="23" customFormat="1" x14ac:dyDescent="0.25">
      <c r="F1210" s="11"/>
      <c r="G1210" s="11"/>
      <c r="H1210" s="10"/>
      <c r="I1210" s="28"/>
      <c r="AI1210" s="11"/>
    </row>
    <row r="1211" spans="6:35" s="23" customFormat="1" x14ac:dyDescent="0.25">
      <c r="F1211" s="11"/>
      <c r="G1211" s="11"/>
      <c r="H1211" s="10"/>
      <c r="I1211" s="28"/>
      <c r="AI1211" s="11"/>
    </row>
    <row r="1212" spans="6:35" s="23" customFormat="1" x14ac:dyDescent="0.25">
      <c r="F1212" s="11"/>
      <c r="G1212" s="11"/>
      <c r="H1212" s="10"/>
      <c r="I1212" s="28"/>
      <c r="AI1212" s="11"/>
    </row>
    <row r="1213" spans="6:35" s="23" customFormat="1" x14ac:dyDescent="0.25">
      <c r="F1213" s="11"/>
      <c r="G1213" s="11"/>
      <c r="H1213" s="10"/>
      <c r="I1213" s="28"/>
      <c r="AI1213" s="11"/>
    </row>
    <row r="1214" spans="6:35" s="23" customFormat="1" x14ac:dyDescent="0.25">
      <c r="F1214" s="11"/>
      <c r="G1214" s="11"/>
      <c r="H1214" s="10"/>
      <c r="I1214" s="28"/>
      <c r="AI1214" s="11"/>
    </row>
    <row r="1215" spans="6:35" s="23" customFormat="1" x14ac:dyDescent="0.25">
      <c r="F1215" s="11"/>
      <c r="G1215" s="11"/>
      <c r="H1215" s="10"/>
      <c r="I1215" s="28"/>
      <c r="AI1215" s="11"/>
    </row>
    <row r="1216" spans="6:35" s="23" customFormat="1" x14ac:dyDescent="0.25">
      <c r="F1216" s="11"/>
      <c r="G1216" s="11"/>
      <c r="H1216" s="10"/>
      <c r="I1216" s="28"/>
      <c r="AI1216" s="11"/>
    </row>
    <row r="1217" spans="6:35" s="23" customFormat="1" x14ac:dyDescent="0.25">
      <c r="F1217" s="11"/>
      <c r="G1217" s="11"/>
      <c r="H1217" s="10"/>
      <c r="I1217" s="28"/>
      <c r="AI1217" s="11"/>
    </row>
    <row r="1218" spans="6:35" s="23" customFormat="1" x14ac:dyDescent="0.25">
      <c r="F1218" s="11"/>
      <c r="G1218" s="11"/>
      <c r="H1218" s="10"/>
      <c r="I1218" s="28"/>
      <c r="AI1218" s="11"/>
    </row>
    <row r="1219" spans="6:35" s="23" customFormat="1" x14ac:dyDescent="0.25">
      <c r="F1219" s="11"/>
      <c r="G1219" s="11"/>
      <c r="H1219" s="10"/>
      <c r="I1219" s="28"/>
      <c r="AI1219" s="11"/>
    </row>
    <row r="1220" spans="6:35" s="23" customFormat="1" x14ac:dyDescent="0.25">
      <c r="F1220" s="11"/>
      <c r="G1220" s="11"/>
      <c r="H1220" s="10"/>
      <c r="I1220" s="28"/>
      <c r="AI1220" s="11"/>
    </row>
    <row r="1221" spans="6:35" s="23" customFormat="1" x14ac:dyDescent="0.25">
      <c r="F1221" s="11"/>
      <c r="G1221" s="11"/>
      <c r="H1221" s="10"/>
      <c r="I1221" s="28"/>
      <c r="AI1221" s="11"/>
    </row>
    <row r="1222" spans="6:35" s="23" customFormat="1" x14ac:dyDescent="0.25">
      <c r="F1222" s="11"/>
      <c r="G1222" s="11"/>
      <c r="H1222" s="10"/>
      <c r="I1222" s="28"/>
      <c r="AI1222" s="11"/>
    </row>
    <row r="1223" spans="6:35" s="23" customFormat="1" x14ac:dyDescent="0.25">
      <c r="F1223" s="11"/>
      <c r="G1223" s="11"/>
      <c r="H1223" s="10"/>
      <c r="I1223" s="28"/>
      <c r="AI1223" s="11"/>
    </row>
    <row r="1224" spans="6:35" s="23" customFormat="1" x14ac:dyDescent="0.25">
      <c r="F1224" s="11"/>
      <c r="G1224" s="11"/>
      <c r="H1224" s="10"/>
      <c r="I1224" s="28"/>
      <c r="AI1224" s="11"/>
    </row>
    <row r="1225" spans="6:35" s="23" customFormat="1" x14ac:dyDescent="0.25">
      <c r="F1225" s="11"/>
      <c r="G1225" s="11"/>
      <c r="H1225" s="10"/>
      <c r="I1225" s="28"/>
      <c r="AI1225" s="11"/>
    </row>
    <row r="1226" spans="6:35" s="23" customFormat="1" x14ac:dyDescent="0.25">
      <c r="F1226" s="11"/>
      <c r="G1226" s="11"/>
      <c r="H1226" s="10"/>
      <c r="I1226" s="28"/>
      <c r="AI1226" s="11"/>
    </row>
    <row r="1227" spans="6:35" s="23" customFormat="1" x14ac:dyDescent="0.25">
      <c r="F1227" s="11"/>
      <c r="G1227" s="11"/>
      <c r="H1227" s="10"/>
      <c r="I1227" s="28"/>
      <c r="AI1227" s="11"/>
    </row>
    <row r="1228" spans="6:35" s="23" customFormat="1" x14ac:dyDescent="0.25">
      <c r="F1228" s="11"/>
      <c r="G1228" s="11"/>
      <c r="H1228" s="10"/>
      <c r="I1228" s="28"/>
      <c r="AI1228" s="11"/>
    </row>
    <row r="1229" spans="6:35" s="23" customFormat="1" x14ac:dyDescent="0.25">
      <c r="F1229" s="11"/>
      <c r="G1229" s="11"/>
      <c r="H1229" s="10"/>
      <c r="I1229" s="28"/>
      <c r="AI1229" s="11"/>
    </row>
    <row r="1230" spans="6:35" s="23" customFormat="1" x14ac:dyDescent="0.25">
      <c r="F1230" s="11"/>
      <c r="G1230" s="11"/>
      <c r="H1230" s="10"/>
      <c r="I1230" s="28"/>
      <c r="AI1230" s="11"/>
    </row>
    <row r="1231" spans="6:35" s="23" customFormat="1" x14ac:dyDescent="0.25">
      <c r="F1231" s="11"/>
      <c r="G1231" s="11"/>
      <c r="H1231" s="10"/>
      <c r="I1231" s="28"/>
      <c r="AI1231" s="11"/>
    </row>
    <row r="1232" spans="6:35" s="23" customFormat="1" x14ac:dyDescent="0.25">
      <c r="F1232" s="11"/>
      <c r="G1232" s="11"/>
      <c r="H1232" s="10"/>
      <c r="I1232" s="28"/>
      <c r="AI1232" s="11"/>
    </row>
    <row r="1233" spans="6:35" s="23" customFormat="1" x14ac:dyDescent="0.25">
      <c r="F1233" s="11"/>
      <c r="G1233" s="11"/>
      <c r="H1233" s="10"/>
      <c r="I1233" s="28"/>
      <c r="AI1233" s="11"/>
    </row>
    <row r="1234" spans="6:35" s="23" customFormat="1" x14ac:dyDescent="0.25">
      <c r="F1234" s="11"/>
      <c r="G1234" s="11"/>
      <c r="H1234" s="10"/>
      <c r="I1234" s="28"/>
      <c r="AI1234" s="11"/>
    </row>
    <row r="1235" spans="6:35" s="23" customFormat="1" x14ac:dyDescent="0.25">
      <c r="F1235" s="11"/>
      <c r="G1235" s="11"/>
      <c r="H1235" s="10"/>
      <c r="I1235" s="28"/>
      <c r="AI1235" s="11"/>
    </row>
    <row r="1236" spans="6:35" s="23" customFormat="1" x14ac:dyDescent="0.25">
      <c r="F1236" s="11"/>
      <c r="G1236" s="11"/>
      <c r="H1236" s="10"/>
      <c r="I1236" s="28"/>
      <c r="AI1236" s="11"/>
    </row>
    <row r="1237" spans="6:35" s="23" customFormat="1" x14ac:dyDescent="0.25">
      <c r="F1237" s="11"/>
      <c r="G1237" s="11"/>
      <c r="H1237" s="10"/>
      <c r="I1237" s="28"/>
      <c r="AI1237" s="11"/>
    </row>
    <row r="1238" spans="6:35" s="23" customFormat="1" x14ac:dyDescent="0.25">
      <c r="F1238" s="11"/>
      <c r="G1238" s="11"/>
      <c r="H1238" s="10"/>
      <c r="I1238" s="28"/>
      <c r="AI1238" s="11"/>
    </row>
    <row r="1239" spans="6:35" s="23" customFormat="1" x14ac:dyDescent="0.25">
      <c r="F1239" s="11"/>
      <c r="G1239" s="11"/>
      <c r="H1239" s="10"/>
      <c r="I1239" s="28"/>
      <c r="AI1239" s="11"/>
    </row>
    <row r="1240" spans="6:35" s="23" customFormat="1" x14ac:dyDescent="0.25">
      <c r="F1240" s="11"/>
      <c r="G1240" s="11"/>
      <c r="H1240" s="10"/>
      <c r="I1240" s="28"/>
      <c r="AI1240" s="11"/>
    </row>
    <row r="1241" spans="6:35" s="23" customFormat="1" x14ac:dyDescent="0.25">
      <c r="F1241" s="11"/>
      <c r="G1241" s="11"/>
      <c r="H1241" s="10"/>
      <c r="I1241" s="28"/>
      <c r="AI1241" s="11"/>
    </row>
    <row r="1242" spans="6:35" s="23" customFormat="1" x14ac:dyDescent="0.25">
      <c r="F1242" s="11"/>
      <c r="G1242" s="11"/>
      <c r="H1242" s="10"/>
      <c r="I1242" s="28"/>
      <c r="AI1242" s="11"/>
    </row>
    <row r="1243" spans="6:35" s="23" customFormat="1" x14ac:dyDescent="0.25">
      <c r="F1243" s="11"/>
      <c r="G1243" s="11"/>
      <c r="H1243" s="10"/>
      <c r="I1243" s="28"/>
      <c r="AI1243" s="11"/>
    </row>
    <row r="1244" spans="6:35" s="23" customFormat="1" x14ac:dyDescent="0.25">
      <c r="F1244" s="11"/>
      <c r="G1244" s="11"/>
      <c r="H1244" s="10"/>
      <c r="I1244" s="28"/>
      <c r="AI1244" s="11"/>
    </row>
    <row r="1245" spans="6:35" s="23" customFormat="1" x14ac:dyDescent="0.25">
      <c r="F1245" s="11"/>
      <c r="G1245" s="11"/>
      <c r="H1245" s="10"/>
      <c r="I1245" s="28"/>
      <c r="AI1245" s="11"/>
    </row>
    <row r="1246" spans="6:35" s="23" customFormat="1" x14ac:dyDescent="0.25">
      <c r="F1246" s="11"/>
      <c r="G1246" s="11"/>
      <c r="H1246" s="10"/>
      <c r="I1246" s="28"/>
      <c r="AI1246" s="11"/>
    </row>
    <row r="1247" spans="6:35" s="23" customFormat="1" x14ac:dyDescent="0.25">
      <c r="F1247" s="11"/>
      <c r="G1247" s="11"/>
      <c r="H1247" s="10"/>
      <c r="I1247" s="28"/>
      <c r="AI1247" s="11"/>
    </row>
    <row r="1248" spans="6:35" s="23" customFormat="1" x14ac:dyDescent="0.25">
      <c r="F1248" s="11"/>
      <c r="G1248" s="11"/>
      <c r="H1248" s="10"/>
      <c r="I1248" s="28"/>
      <c r="AI1248" s="11"/>
    </row>
    <row r="1249" spans="6:35" s="23" customFormat="1" x14ac:dyDescent="0.25">
      <c r="F1249" s="11"/>
      <c r="G1249" s="11"/>
      <c r="H1249" s="10"/>
      <c r="I1249" s="28"/>
      <c r="AI1249" s="11"/>
    </row>
    <row r="1250" spans="6:35" s="23" customFormat="1" x14ac:dyDescent="0.25">
      <c r="F1250" s="11"/>
      <c r="G1250" s="11"/>
      <c r="H1250" s="10"/>
      <c r="I1250" s="28"/>
      <c r="AI1250" s="11"/>
    </row>
    <row r="1251" spans="6:35" s="23" customFormat="1" x14ac:dyDescent="0.25">
      <c r="F1251" s="11"/>
      <c r="G1251" s="11"/>
      <c r="H1251" s="10"/>
      <c r="I1251" s="28"/>
      <c r="AI1251" s="11"/>
    </row>
    <row r="1252" spans="6:35" s="23" customFormat="1" x14ac:dyDescent="0.25">
      <c r="F1252" s="11"/>
      <c r="G1252" s="11"/>
      <c r="H1252" s="10"/>
      <c r="I1252" s="28"/>
      <c r="AI1252" s="11"/>
    </row>
    <row r="1253" spans="6:35" s="23" customFormat="1" x14ac:dyDescent="0.25">
      <c r="F1253" s="11"/>
      <c r="G1253" s="11"/>
      <c r="H1253" s="10"/>
      <c r="I1253" s="28"/>
      <c r="AI1253" s="11"/>
    </row>
    <row r="1254" spans="6:35" s="23" customFormat="1" x14ac:dyDescent="0.25">
      <c r="F1254" s="11"/>
      <c r="G1254" s="11"/>
      <c r="H1254" s="10"/>
      <c r="I1254" s="28"/>
      <c r="AI1254" s="11"/>
    </row>
    <row r="1255" spans="6:35" s="23" customFormat="1" x14ac:dyDescent="0.25">
      <c r="F1255" s="11"/>
      <c r="G1255" s="11"/>
      <c r="H1255" s="10"/>
      <c r="I1255" s="28"/>
      <c r="AI1255" s="11"/>
    </row>
    <row r="1256" spans="6:35" s="23" customFormat="1" x14ac:dyDescent="0.25">
      <c r="F1256" s="11"/>
      <c r="G1256" s="11"/>
      <c r="H1256" s="10"/>
      <c r="I1256" s="28"/>
      <c r="AI1256" s="11"/>
    </row>
    <row r="1257" spans="6:35" s="23" customFormat="1" x14ac:dyDescent="0.25">
      <c r="F1257" s="11"/>
      <c r="G1257" s="11"/>
      <c r="H1257" s="10"/>
      <c r="I1257" s="28"/>
      <c r="AI1257" s="11"/>
    </row>
    <row r="1258" spans="6:35" s="23" customFormat="1" x14ac:dyDescent="0.25">
      <c r="F1258" s="11"/>
      <c r="G1258" s="11"/>
      <c r="H1258" s="10"/>
      <c r="I1258" s="28"/>
      <c r="AI1258" s="11"/>
    </row>
    <row r="1259" spans="6:35" s="23" customFormat="1" x14ac:dyDescent="0.25">
      <c r="F1259" s="11"/>
      <c r="G1259" s="11"/>
      <c r="H1259" s="10"/>
      <c r="I1259" s="28"/>
      <c r="AI1259" s="11"/>
    </row>
    <row r="1260" spans="6:35" s="23" customFormat="1" x14ac:dyDescent="0.25">
      <c r="F1260" s="11"/>
      <c r="G1260" s="11"/>
      <c r="H1260" s="10"/>
      <c r="I1260" s="28"/>
      <c r="AI1260" s="11"/>
    </row>
    <row r="1261" spans="6:35" s="23" customFormat="1" x14ac:dyDescent="0.25">
      <c r="F1261" s="11"/>
      <c r="G1261" s="11"/>
      <c r="H1261" s="10"/>
      <c r="I1261" s="28"/>
      <c r="AI1261" s="11"/>
    </row>
    <row r="1262" spans="6:35" s="23" customFormat="1" x14ac:dyDescent="0.25">
      <c r="F1262" s="11"/>
      <c r="G1262" s="11"/>
      <c r="H1262" s="10"/>
      <c r="I1262" s="28"/>
      <c r="AI1262" s="11"/>
    </row>
    <row r="1263" spans="6:35" s="23" customFormat="1" x14ac:dyDescent="0.25">
      <c r="F1263" s="11"/>
      <c r="G1263" s="11"/>
      <c r="H1263" s="10"/>
      <c r="I1263" s="28"/>
      <c r="AI1263" s="11"/>
    </row>
    <row r="1264" spans="6:35" s="23" customFormat="1" x14ac:dyDescent="0.25">
      <c r="F1264" s="11"/>
      <c r="G1264" s="11"/>
      <c r="H1264" s="10"/>
      <c r="I1264" s="28"/>
      <c r="AI1264" s="11"/>
    </row>
    <row r="1265" spans="6:35" s="23" customFormat="1" x14ac:dyDescent="0.25">
      <c r="F1265" s="11"/>
      <c r="G1265" s="11"/>
      <c r="H1265" s="10"/>
      <c r="I1265" s="28"/>
      <c r="AI1265" s="11"/>
    </row>
    <row r="1266" spans="6:35" s="23" customFormat="1" x14ac:dyDescent="0.25">
      <c r="F1266" s="11"/>
      <c r="G1266" s="11"/>
      <c r="H1266" s="10"/>
      <c r="I1266" s="28"/>
      <c r="AI1266" s="11"/>
    </row>
    <row r="1267" spans="6:35" s="23" customFormat="1" x14ac:dyDescent="0.25">
      <c r="F1267" s="11"/>
      <c r="G1267" s="11"/>
      <c r="H1267" s="10"/>
      <c r="I1267" s="28"/>
      <c r="AI1267" s="11"/>
    </row>
    <row r="1268" spans="6:35" s="23" customFormat="1" x14ac:dyDescent="0.25">
      <c r="F1268" s="11"/>
      <c r="G1268" s="11"/>
      <c r="H1268" s="10"/>
      <c r="I1268" s="28"/>
      <c r="AI1268" s="11"/>
    </row>
    <row r="1269" spans="6:35" s="23" customFormat="1" x14ac:dyDescent="0.25">
      <c r="F1269" s="11"/>
      <c r="G1269" s="11"/>
      <c r="H1269" s="10"/>
      <c r="I1269" s="28"/>
      <c r="AI1269" s="11"/>
    </row>
    <row r="1270" spans="6:35" s="23" customFormat="1" x14ac:dyDescent="0.25">
      <c r="F1270" s="11"/>
      <c r="G1270" s="11"/>
      <c r="H1270" s="10"/>
      <c r="I1270" s="28"/>
      <c r="AI1270" s="11"/>
    </row>
    <row r="1271" spans="6:35" s="23" customFormat="1" x14ac:dyDescent="0.25">
      <c r="F1271" s="11"/>
      <c r="G1271" s="11"/>
      <c r="H1271" s="10"/>
      <c r="I1271" s="28"/>
      <c r="AI1271" s="11"/>
    </row>
    <row r="1272" spans="6:35" s="23" customFormat="1" x14ac:dyDescent="0.25">
      <c r="F1272" s="11"/>
      <c r="G1272" s="11"/>
      <c r="H1272" s="10"/>
      <c r="I1272" s="28"/>
      <c r="AI1272" s="11"/>
    </row>
    <row r="1273" spans="6:35" s="23" customFormat="1" x14ac:dyDescent="0.25">
      <c r="F1273" s="11"/>
      <c r="G1273" s="11"/>
      <c r="H1273" s="10"/>
      <c r="I1273" s="28"/>
      <c r="AI1273" s="11"/>
    </row>
    <row r="1274" spans="6:35" s="23" customFormat="1" x14ac:dyDescent="0.25">
      <c r="F1274" s="11"/>
      <c r="G1274" s="11"/>
      <c r="H1274" s="10"/>
      <c r="I1274" s="28"/>
      <c r="AI1274" s="11"/>
    </row>
    <row r="1275" spans="6:35" s="23" customFormat="1" x14ac:dyDescent="0.25">
      <c r="F1275" s="11"/>
      <c r="G1275" s="11"/>
      <c r="H1275" s="10"/>
      <c r="I1275" s="28"/>
      <c r="AI1275" s="11"/>
    </row>
    <row r="1276" spans="6:35" s="23" customFormat="1" x14ac:dyDescent="0.25">
      <c r="F1276" s="11"/>
      <c r="G1276" s="11"/>
      <c r="H1276" s="10"/>
      <c r="I1276" s="28"/>
      <c r="AI1276" s="11"/>
    </row>
    <row r="1277" spans="6:35" s="23" customFormat="1" x14ac:dyDescent="0.25">
      <c r="F1277" s="11"/>
      <c r="G1277" s="11"/>
      <c r="H1277" s="10"/>
      <c r="I1277" s="28"/>
      <c r="AI1277" s="11"/>
    </row>
    <row r="1278" spans="6:35" s="23" customFormat="1" x14ac:dyDescent="0.25">
      <c r="F1278" s="11"/>
      <c r="G1278" s="11"/>
      <c r="H1278" s="10"/>
      <c r="I1278" s="28"/>
      <c r="AI1278" s="11"/>
    </row>
    <row r="1279" spans="6:35" s="23" customFormat="1" x14ac:dyDescent="0.25">
      <c r="F1279" s="11"/>
      <c r="G1279" s="11"/>
      <c r="H1279" s="10"/>
      <c r="I1279" s="28"/>
      <c r="AI1279" s="11"/>
    </row>
    <row r="1280" spans="6:35" s="23" customFormat="1" x14ac:dyDescent="0.25">
      <c r="F1280" s="11"/>
      <c r="G1280" s="11"/>
      <c r="H1280" s="10"/>
      <c r="I1280" s="28"/>
      <c r="AI1280" s="11"/>
    </row>
    <row r="1281" spans="6:35" s="23" customFormat="1" x14ac:dyDescent="0.25">
      <c r="F1281" s="11"/>
      <c r="G1281" s="11"/>
      <c r="H1281" s="10"/>
      <c r="I1281" s="28"/>
      <c r="AI1281" s="11"/>
    </row>
    <row r="1282" spans="6:35" s="23" customFormat="1" x14ac:dyDescent="0.25">
      <c r="F1282" s="11"/>
      <c r="G1282" s="11"/>
      <c r="H1282" s="10"/>
      <c r="I1282" s="28"/>
      <c r="AI1282" s="11"/>
    </row>
    <row r="1283" spans="6:35" s="23" customFormat="1" x14ac:dyDescent="0.25">
      <c r="F1283" s="11"/>
      <c r="G1283" s="11"/>
      <c r="H1283" s="10"/>
      <c r="I1283" s="28"/>
      <c r="AI1283" s="11"/>
    </row>
    <row r="1284" spans="6:35" s="23" customFormat="1" x14ac:dyDescent="0.25">
      <c r="F1284" s="11"/>
      <c r="G1284" s="11"/>
      <c r="H1284" s="10"/>
      <c r="I1284" s="28"/>
      <c r="AI1284" s="11"/>
    </row>
    <row r="1285" spans="6:35" s="23" customFormat="1" x14ac:dyDescent="0.25">
      <c r="F1285" s="11"/>
      <c r="G1285" s="11"/>
      <c r="H1285" s="10"/>
      <c r="I1285" s="28"/>
      <c r="AI1285" s="11"/>
    </row>
    <row r="1286" spans="6:35" s="23" customFormat="1" x14ac:dyDescent="0.25">
      <c r="F1286" s="11"/>
      <c r="G1286" s="11"/>
      <c r="H1286" s="10"/>
      <c r="I1286" s="28"/>
      <c r="AI1286" s="11"/>
    </row>
    <row r="1287" spans="6:35" s="23" customFormat="1" x14ac:dyDescent="0.25">
      <c r="F1287" s="11"/>
      <c r="G1287" s="11"/>
      <c r="H1287" s="10"/>
      <c r="I1287" s="28"/>
      <c r="AI1287" s="11"/>
    </row>
    <row r="1288" spans="6:35" s="23" customFormat="1" x14ac:dyDescent="0.25">
      <c r="F1288" s="11"/>
      <c r="G1288" s="11"/>
      <c r="H1288" s="10"/>
      <c r="I1288" s="28"/>
      <c r="AI1288" s="11"/>
    </row>
    <row r="1289" spans="6:35" s="23" customFormat="1" x14ac:dyDescent="0.25">
      <c r="F1289" s="11"/>
      <c r="G1289" s="11"/>
      <c r="H1289" s="10"/>
      <c r="I1289" s="28"/>
      <c r="AI1289" s="11"/>
    </row>
    <row r="1290" spans="6:35" s="23" customFormat="1" x14ac:dyDescent="0.25">
      <c r="F1290" s="11"/>
      <c r="G1290" s="11"/>
      <c r="H1290" s="10"/>
      <c r="I1290" s="28"/>
      <c r="AI1290" s="11"/>
    </row>
    <row r="1291" spans="6:35" s="23" customFormat="1" x14ac:dyDescent="0.25">
      <c r="F1291" s="11"/>
      <c r="G1291" s="11"/>
      <c r="H1291" s="10"/>
      <c r="I1291" s="28"/>
      <c r="AI1291" s="11"/>
    </row>
    <row r="1292" spans="6:35" s="23" customFormat="1" x14ac:dyDescent="0.25">
      <c r="F1292" s="11"/>
      <c r="G1292" s="11"/>
      <c r="H1292" s="10"/>
      <c r="I1292" s="28"/>
      <c r="AI1292" s="11"/>
    </row>
    <row r="1293" spans="6:35" s="23" customFormat="1" x14ac:dyDescent="0.25">
      <c r="F1293" s="11"/>
      <c r="G1293" s="11"/>
      <c r="H1293" s="10"/>
      <c r="I1293" s="28"/>
      <c r="AI1293" s="11"/>
    </row>
    <row r="1294" spans="6:35" s="23" customFormat="1" x14ac:dyDescent="0.25">
      <c r="F1294" s="11"/>
      <c r="G1294" s="11"/>
      <c r="H1294" s="10"/>
      <c r="I1294" s="28"/>
      <c r="AI1294" s="11"/>
    </row>
    <row r="1295" spans="6:35" s="23" customFormat="1" x14ac:dyDescent="0.25">
      <c r="F1295" s="11"/>
      <c r="G1295" s="11"/>
      <c r="H1295" s="10"/>
      <c r="I1295" s="28"/>
      <c r="AI1295" s="11"/>
    </row>
    <row r="1296" spans="6:35" s="23" customFormat="1" x14ac:dyDescent="0.25">
      <c r="F1296" s="11"/>
      <c r="G1296" s="11"/>
      <c r="H1296" s="10"/>
      <c r="I1296" s="28"/>
      <c r="AI1296" s="11"/>
    </row>
    <row r="1297" spans="6:35" s="23" customFormat="1" x14ac:dyDescent="0.25">
      <c r="F1297" s="11"/>
      <c r="G1297" s="11"/>
      <c r="H1297" s="10"/>
      <c r="I1297" s="28"/>
      <c r="AI1297" s="11"/>
    </row>
    <row r="1298" spans="6:35" s="23" customFormat="1" x14ac:dyDescent="0.25">
      <c r="F1298" s="11"/>
      <c r="G1298" s="11"/>
      <c r="H1298" s="10"/>
      <c r="I1298" s="28"/>
      <c r="AI1298" s="11"/>
    </row>
    <row r="1299" spans="6:35" s="23" customFormat="1" x14ac:dyDescent="0.25">
      <c r="F1299" s="11"/>
      <c r="G1299" s="11"/>
      <c r="H1299" s="10"/>
      <c r="I1299" s="28"/>
      <c r="AI1299" s="11"/>
    </row>
    <row r="1300" spans="6:35" s="23" customFormat="1" x14ac:dyDescent="0.25">
      <c r="F1300" s="11"/>
      <c r="G1300" s="11"/>
      <c r="H1300" s="10"/>
      <c r="I1300" s="28"/>
      <c r="AI1300" s="11"/>
    </row>
    <row r="1301" spans="6:35" s="23" customFormat="1" x14ac:dyDescent="0.25">
      <c r="F1301" s="11"/>
      <c r="G1301" s="11"/>
      <c r="H1301" s="10"/>
      <c r="I1301" s="28"/>
      <c r="AI1301" s="11"/>
    </row>
    <row r="1302" spans="6:35" s="23" customFormat="1" x14ac:dyDescent="0.25">
      <c r="F1302" s="11"/>
      <c r="G1302" s="11"/>
      <c r="H1302" s="10"/>
      <c r="I1302" s="28"/>
      <c r="AI1302" s="11"/>
    </row>
    <row r="1303" spans="6:35" s="23" customFormat="1" x14ac:dyDescent="0.25">
      <c r="F1303" s="11"/>
      <c r="G1303" s="11"/>
      <c r="H1303" s="10"/>
      <c r="I1303" s="28"/>
      <c r="AI1303" s="11"/>
    </row>
    <row r="1304" spans="6:35" s="23" customFormat="1" x14ac:dyDescent="0.25">
      <c r="F1304" s="11"/>
      <c r="G1304" s="11"/>
      <c r="H1304" s="10"/>
      <c r="I1304" s="28"/>
      <c r="AI1304" s="11"/>
    </row>
    <row r="1305" spans="6:35" s="23" customFormat="1" x14ac:dyDescent="0.25">
      <c r="F1305" s="11"/>
      <c r="G1305" s="11"/>
      <c r="H1305" s="10"/>
      <c r="I1305" s="28"/>
      <c r="AI1305" s="11"/>
    </row>
    <row r="1306" spans="6:35" s="23" customFormat="1" x14ac:dyDescent="0.25">
      <c r="F1306" s="11"/>
      <c r="G1306" s="11"/>
      <c r="H1306" s="10"/>
      <c r="I1306" s="28"/>
      <c r="AI1306" s="11"/>
    </row>
    <row r="1307" spans="6:35" s="23" customFormat="1" x14ac:dyDescent="0.25">
      <c r="F1307" s="11"/>
      <c r="G1307" s="11"/>
      <c r="H1307" s="10"/>
      <c r="I1307" s="28"/>
      <c r="AI1307" s="11"/>
    </row>
    <row r="1308" spans="6:35" s="23" customFormat="1" x14ac:dyDescent="0.25">
      <c r="F1308" s="11"/>
      <c r="G1308" s="11"/>
      <c r="H1308" s="10"/>
      <c r="I1308" s="28"/>
      <c r="AI1308" s="11"/>
    </row>
    <row r="1309" spans="6:35" s="23" customFormat="1" x14ac:dyDescent="0.25">
      <c r="F1309" s="11"/>
      <c r="G1309" s="11"/>
      <c r="H1309" s="10"/>
      <c r="I1309" s="28"/>
      <c r="AI1309" s="11"/>
    </row>
    <row r="1310" spans="6:35" s="23" customFormat="1" x14ac:dyDescent="0.25">
      <c r="H1310" s="10"/>
      <c r="I1310" s="28"/>
      <c r="AI1310" s="11"/>
    </row>
    <row r="1311" spans="6:35" s="23" customFormat="1" x14ac:dyDescent="0.25">
      <c r="H1311" s="10"/>
      <c r="I1311" s="28"/>
      <c r="AI1311" s="11"/>
    </row>
    <row r="1312" spans="6:35" s="23" customFormat="1" x14ac:dyDescent="0.25">
      <c r="H1312" s="10"/>
      <c r="I1312" s="28"/>
      <c r="AI1312" s="11"/>
    </row>
    <row r="1313" spans="1:35" s="23" customFormat="1" x14ac:dyDescent="0.25">
      <c r="H1313" s="10"/>
      <c r="I1313" s="28"/>
      <c r="AI1313" s="11"/>
    </row>
    <row r="1314" spans="1:35" s="23" customFormat="1" x14ac:dyDescent="0.25">
      <c r="H1314" s="10"/>
      <c r="I1314" s="28"/>
      <c r="AI1314" s="11"/>
    </row>
    <row r="1315" spans="1:35" s="23" customFormat="1" x14ac:dyDescent="0.25">
      <c r="H1315" s="10"/>
      <c r="I1315" s="28"/>
      <c r="AI1315" s="11"/>
    </row>
    <row r="1316" spans="1:35" s="23" customFormat="1" x14ac:dyDescent="0.25">
      <c r="H1316" s="10"/>
      <c r="I1316" s="28"/>
      <c r="AI1316" s="11"/>
    </row>
    <row r="1317" spans="1:35" s="23" customFormat="1" x14ac:dyDescent="0.25">
      <c r="H1317" s="10"/>
      <c r="I1317" s="28"/>
      <c r="AI1317" s="11"/>
    </row>
    <row r="1318" spans="1:35" s="23" customFormat="1" x14ac:dyDescent="0.25">
      <c r="H1318" s="10"/>
      <c r="I1318" s="28"/>
      <c r="AI1318" s="11"/>
    </row>
    <row r="1319" spans="1:35" x14ac:dyDescent="0.25">
      <c r="A1319" s="11"/>
      <c r="B1319" s="11"/>
      <c r="C1319" s="11"/>
      <c r="D1319" s="11"/>
      <c r="E1319" s="11"/>
    </row>
    <row r="1320" spans="1:35" x14ac:dyDescent="0.25">
      <c r="A1320" s="11"/>
      <c r="B1320" s="11"/>
      <c r="C1320" s="11"/>
      <c r="D1320" s="11"/>
      <c r="E1320" s="11"/>
    </row>
    <row r="1321" spans="1:35" x14ac:dyDescent="0.25">
      <c r="A1321" s="11"/>
      <c r="B1321" s="11"/>
      <c r="C1321" s="11"/>
      <c r="D1321" s="11"/>
      <c r="E1321" s="11"/>
    </row>
    <row r="1322" spans="1:35" x14ac:dyDescent="0.25">
      <c r="A1322" s="11"/>
      <c r="B1322" s="11"/>
      <c r="C1322" s="11"/>
      <c r="D1322" s="11"/>
      <c r="E1322" s="11"/>
    </row>
    <row r="1323" spans="1:35" x14ac:dyDescent="0.25">
      <c r="A1323" s="11"/>
      <c r="B1323" s="11"/>
      <c r="C1323" s="11"/>
      <c r="D1323" s="11"/>
      <c r="E1323" s="11"/>
    </row>
    <row r="1324" spans="1:35" x14ac:dyDescent="0.25">
      <c r="A1324" s="11"/>
      <c r="B1324" s="11"/>
      <c r="C1324" s="11"/>
      <c r="D1324" s="11"/>
      <c r="E1324" s="11"/>
    </row>
    <row r="1325" spans="1:35" x14ac:dyDescent="0.25">
      <c r="A1325" s="11"/>
      <c r="B1325" s="11"/>
      <c r="C1325" s="11"/>
      <c r="D1325" s="11"/>
      <c r="E1325" s="11"/>
    </row>
    <row r="1326" spans="1:35" x14ac:dyDescent="0.25">
      <c r="A1326" s="11"/>
      <c r="B1326" s="11"/>
      <c r="C1326" s="11"/>
      <c r="D1326" s="11"/>
      <c r="E1326" s="11"/>
    </row>
    <row r="1327" spans="1:35" x14ac:dyDescent="0.25">
      <c r="A1327" s="11"/>
      <c r="B1327" s="11"/>
      <c r="C1327" s="11"/>
      <c r="D1327" s="11"/>
      <c r="E1327" s="11"/>
    </row>
    <row r="1328" spans="1:35" x14ac:dyDescent="0.25">
      <c r="A1328" s="11"/>
      <c r="B1328" s="11"/>
      <c r="C1328" s="11"/>
      <c r="D1328" s="11"/>
      <c r="E1328" s="11"/>
    </row>
    <row r="1329" spans="1:34" x14ac:dyDescent="0.25">
      <c r="A1329" s="11"/>
      <c r="B1329" s="11"/>
      <c r="C1329" s="11"/>
      <c r="D1329" s="11"/>
      <c r="E1329" s="11"/>
      <c r="H1329" s="11"/>
      <c r="I1329" s="20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</row>
    <row r="1330" spans="1:34" x14ac:dyDescent="0.25">
      <c r="A1330" s="11"/>
      <c r="B1330" s="11"/>
      <c r="C1330" s="11"/>
      <c r="D1330" s="11"/>
      <c r="E1330" s="11"/>
      <c r="H1330" s="11"/>
      <c r="I1330" s="20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</row>
    <row r="1331" spans="1:34" x14ac:dyDescent="0.25">
      <c r="A1331" s="11"/>
      <c r="B1331" s="11"/>
      <c r="C1331" s="11"/>
      <c r="D1331" s="11"/>
      <c r="E1331" s="11"/>
      <c r="H1331" s="11"/>
      <c r="I1331" s="20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</row>
    <row r="1332" spans="1:34" x14ac:dyDescent="0.25">
      <c r="A1332" s="11"/>
      <c r="B1332" s="11"/>
      <c r="C1332" s="11"/>
      <c r="D1332" s="11"/>
      <c r="E1332" s="11"/>
      <c r="H1332" s="11"/>
      <c r="I1332" s="20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</row>
    <row r="1333" spans="1:34" x14ac:dyDescent="0.25">
      <c r="A1333" s="11"/>
      <c r="B1333" s="11"/>
      <c r="C1333" s="11"/>
      <c r="D1333" s="11"/>
      <c r="E1333" s="11"/>
      <c r="H1333" s="11"/>
      <c r="I1333" s="20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</row>
    <row r="1334" spans="1:34" x14ac:dyDescent="0.25">
      <c r="A1334" s="11"/>
      <c r="B1334" s="11"/>
      <c r="C1334" s="11"/>
      <c r="D1334" s="11"/>
      <c r="E1334" s="11"/>
      <c r="H1334" s="11"/>
      <c r="I1334" s="20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</row>
    <row r="1335" spans="1:34" x14ac:dyDescent="0.25">
      <c r="A1335" s="11"/>
      <c r="B1335" s="11"/>
      <c r="C1335" s="11"/>
      <c r="D1335" s="11"/>
      <c r="E1335" s="11"/>
      <c r="H1335" s="11"/>
      <c r="I1335" s="20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</row>
    <row r="1336" spans="1:34" x14ac:dyDescent="0.25">
      <c r="A1336" s="11"/>
      <c r="B1336" s="11"/>
      <c r="C1336" s="11"/>
      <c r="D1336" s="11"/>
      <c r="E1336" s="11"/>
      <c r="H1336" s="11"/>
      <c r="I1336" s="20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</row>
    <row r="1337" spans="1:34" x14ac:dyDescent="0.25">
      <c r="A1337" s="11"/>
      <c r="B1337" s="11"/>
      <c r="C1337" s="11"/>
      <c r="D1337" s="11"/>
      <c r="E1337" s="11"/>
      <c r="H1337" s="11"/>
      <c r="I1337" s="20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</row>
    <row r="1338" spans="1:34" x14ac:dyDescent="0.25">
      <c r="A1338" s="11"/>
      <c r="B1338" s="11"/>
      <c r="C1338" s="11"/>
      <c r="D1338" s="11"/>
      <c r="E1338" s="11"/>
      <c r="H1338" s="11"/>
      <c r="I1338" s="20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</row>
    <row r="1339" spans="1:34" x14ac:dyDescent="0.25">
      <c r="A1339" s="11"/>
      <c r="B1339" s="11"/>
      <c r="C1339" s="11"/>
      <c r="D1339" s="11"/>
      <c r="E1339" s="11"/>
      <c r="H1339" s="11"/>
      <c r="I1339" s="20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</row>
    <row r="1340" spans="1:34" x14ac:dyDescent="0.25">
      <c r="A1340" s="11"/>
      <c r="B1340" s="11"/>
      <c r="C1340" s="11"/>
      <c r="D1340" s="11"/>
      <c r="E1340" s="11"/>
      <c r="H1340" s="11"/>
      <c r="I1340" s="20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</row>
    <row r="1341" spans="1:34" x14ac:dyDescent="0.25">
      <c r="A1341" s="11"/>
      <c r="B1341" s="11"/>
      <c r="C1341" s="11"/>
      <c r="D1341" s="11"/>
      <c r="E1341" s="11"/>
      <c r="H1341" s="11"/>
      <c r="I1341" s="20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</row>
    <row r="1342" spans="1:34" x14ac:dyDescent="0.25">
      <c r="A1342" s="11"/>
      <c r="B1342" s="11"/>
      <c r="C1342" s="11"/>
      <c r="D1342" s="11"/>
      <c r="E1342" s="11"/>
      <c r="H1342" s="11"/>
      <c r="I1342" s="20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</row>
    <row r="1343" spans="1:34" x14ac:dyDescent="0.25">
      <c r="A1343" s="11"/>
      <c r="B1343" s="11"/>
      <c r="C1343" s="11"/>
      <c r="D1343" s="11"/>
      <c r="E1343" s="11"/>
      <c r="H1343" s="11"/>
      <c r="I1343" s="20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</row>
    <row r="1344" spans="1:34" x14ac:dyDescent="0.25">
      <c r="A1344" s="11"/>
      <c r="B1344" s="11"/>
      <c r="C1344" s="11"/>
      <c r="D1344" s="11"/>
      <c r="E1344" s="11"/>
      <c r="H1344" s="11"/>
      <c r="I1344" s="20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</row>
    <row r="1345" spans="1:34" x14ac:dyDescent="0.25">
      <c r="A1345" s="11"/>
      <c r="B1345" s="11"/>
      <c r="C1345" s="11"/>
      <c r="D1345" s="11"/>
      <c r="E1345" s="11"/>
      <c r="H1345" s="11"/>
      <c r="I1345" s="20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</row>
    <row r="1346" spans="1:34" x14ac:dyDescent="0.25">
      <c r="A1346" s="11"/>
      <c r="B1346" s="11"/>
      <c r="C1346" s="11"/>
      <c r="D1346" s="11"/>
      <c r="E1346" s="11"/>
      <c r="H1346" s="11"/>
      <c r="I1346" s="20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</row>
    <row r="1347" spans="1:34" x14ac:dyDescent="0.25">
      <c r="A1347" s="11"/>
      <c r="B1347" s="11"/>
      <c r="C1347" s="11"/>
      <c r="D1347" s="11"/>
      <c r="E1347" s="11"/>
      <c r="H1347" s="11"/>
      <c r="I1347" s="20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</row>
    <row r="1348" spans="1:34" x14ac:dyDescent="0.25">
      <c r="A1348" s="11"/>
      <c r="B1348" s="11"/>
      <c r="C1348" s="11"/>
      <c r="D1348" s="11"/>
      <c r="E1348" s="11"/>
      <c r="H1348" s="11"/>
      <c r="I1348" s="20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</row>
    <row r="1349" spans="1:34" x14ac:dyDescent="0.25">
      <c r="A1349" s="11"/>
      <c r="B1349" s="11"/>
      <c r="C1349" s="11"/>
      <c r="D1349" s="11"/>
      <c r="E1349" s="11"/>
      <c r="H1349" s="11"/>
      <c r="I1349" s="20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</row>
    <row r="1350" spans="1:34" x14ac:dyDescent="0.25">
      <c r="A1350" s="11"/>
      <c r="B1350" s="11"/>
      <c r="C1350" s="11"/>
      <c r="D1350" s="11"/>
      <c r="E1350" s="11"/>
      <c r="H1350" s="11"/>
      <c r="I1350" s="20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</row>
    <row r="1351" spans="1:34" x14ac:dyDescent="0.25">
      <c r="A1351" s="11"/>
      <c r="B1351" s="11"/>
      <c r="C1351" s="11"/>
      <c r="D1351" s="11"/>
      <c r="E1351" s="11"/>
      <c r="H1351" s="11"/>
      <c r="I1351" s="20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</row>
    <row r="1352" spans="1:34" x14ac:dyDescent="0.25">
      <c r="A1352" s="11"/>
      <c r="B1352" s="11"/>
      <c r="C1352" s="11"/>
      <c r="D1352" s="11"/>
      <c r="E1352" s="11"/>
      <c r="H1352" s="11"/>
      <c r="I1352" s="20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</row>
    <row r="1353" spans="1:34" x14ac:dyDescent="0.25">
      <c r="A1353" s="11"/>
      <c r="B1353" s="11"/>
      <c r="C1353" s="11"/>
      <c r="D1353" s="11"/>
      <c r="E1353" s="11"/>
      <c r="H1353" s="11"/>
      <c r="I1353" s="20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</row>
    <row r="1354" spans="1:34" x14ac:dyDescent="0.25">
      <c r="A1354" s="11"/>
      <c r="B1354" s="11"/>
      <c r="C1354" s="11"/>
      <c r="D1354" s="11"/>
      <c r="E1354" s="11"/>
      <c r="H1354" s="11"/>
      <c r="I1354" s="20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</row>
    <row r="1355" spans="1:34" x14ac:dyDescent="0.25">
      <c r="A1355" s="11"/>
      <c r="B1355" s="11"/>
      <c r="C1355" s="11"/>
      <c r="D1355" s="11"/>
      <c r="E1355" s="11"/>
      <c r="H1355" s="11"/>
      <c r="I1355" s="20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</row>
    <row r="1356" spans="1:34" x14ac:dyDescent="0.25">
      <c r="A1356" s="11"/>
      <c r="B1356" s="11"/>
      <c r="C1356" s="11"/>
      <c r="D1356" s="11"/>
      <c r="E1356" s="11"/>
      <c r="H1356" s="11"/>
      <c r="I1356" s="20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</row>
    <row r="1357" spans="1:34" x14ac:dyDescent="0.25">
      <c r="A1357" s="11"/>
      <c r="B1357" s="11"/>
      <c r="C1357" s="11"/>
      <c r="D1357" s="11"/>
      <c r="E1357" s="11"/>
      <c r="H1357" s="11"/>
      <c r="I1357" s="20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</row>
    <row r="1358" spans="1:34" x14ac:dyDescent="0.25">
      <c r="A1358" s="11"/>
      <c r="B1358" s="11"/>
      <c r="C1358" s="11"/>
      <c r="D1358" s="11"/>
      <c r="E1358" s="11"/>
      <c r="H1358" s="11"/>
      <c r="I1358" s="20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</row>
    <row r="1359" spans="1:34" x14ac:dyDescent="0.25">
      <c r="A1359" s="11"/>
      <c r="B1359" s="11"/>
      <c r="C1359" s="11"/>
      <c r="D1359" s="11"/>
      <c r="E1359" s="11"/>
      <c r="H1359" s="11"/>
      <c r="I1359" s="20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</row>
    <row r="1360" spans="1:34" x14ac:dyDescent="0.25">
      <c r="A1360" s="11"/>
      <c r="B1360" s="11"/>
      <c r="C1360" s="11"/>
      <c r="D1360" s="11"/>
      <c r="E1360" s="11"/>
      <c r="H1360" s="11"/>
      <c r="I1360" s="20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</row>
    <row r="1361" spans="1:34" x14ac:dyDescent="0.25">
      <c r="A1361" s="11"/>
      <c r="B1361" s="11"/>
      <c r="C1361" s="11"/>
      <c r="D1361" s="11"/>
      <c r="E1361" s="11"/>
      <c r="H1361" s="11"/>
      <c r="I1361" s="20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</row>
    <row r="1362" spans="1:34" x14ac:dyDescent="0.25">
      <c r="A1362" s="11"/>
      <c r="B1362" s="11"/>
      <c r="C1362" s="11"/>
      <c r="D1362" s="11"/>
      <c r="E1362" s="11"/>
      <c r="H1362" s="11"/>
      <c r="I1362" s="20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</row>
    <row r="1363" spans="1:34" x14ac:dyDescent="0.25">
      <c r="A1363" s="11"/>
      <c r="B1363" s="11"/>
      <c r="C1363" s="11"/>
      <c r="D1363" s="11"/>
      <c r="E1363" s="11"/>
      <c r="H1363" s="11"/>
      <c r="I1363" s="20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</row>
    <row r="1364" spans="1:34" x14ac:dyDescent="0.25">
      <c r="A1364" s="11"/>
      <c r="B1364" s="11"/>
      <c r="C1364" s="11"/>
      <c r="D1364" s="11"/>
      <c r="E1364" s="11"/>
      <c r="H1364" s="11"/>
      <c r="I1364" s="20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</row>
    <row r="1365" spans="1:34" x14ac:dyDescent="0.25">
      <c r="A1365" s="11"/>
      <c r="B1365" s="11"/>
      <c r="C1365" s="11"/>
      <c r="D1365" s="11"/>
      <c r="E1365" s="11"/>
      <c r="H1365" s="11"/>
      <c r="I1365" s="20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</row>
    <row r="1366" spans="1:34" x14ac:dyDescent="0.25">
      <c r="A1366" s="11"/>
      <c r="B1366" s="11"/>
      <c r="C1366" s="11"/>
      <c r="D1366" s="11"/>
      <c r="E1366" s="11"/>
      <c r="H1366" s="11"/>
      <c r="I1366" s="20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</row>
    <row r="1367" spans="1:34" x14ac:dyDescent="0.25">
      <c r="A1367" s="11"/>
      <c r="B1367" s="11"/>
      <c r="C1367" s="11"/>
      <c r="D1367" s="11"/>
      <c r="E1367" s="11"/>
      <c r="H1367" s="11"/>
      <c r="I1367" s="20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</row>
    <row r="1368" spans="1:34" x14ac:dyDescent="0.25">
      <c r="A1368" s="11"/>
      <c r="B1368" s="11"/>
      <c r="C1368" s="11"/>
      <c r="D1368" s="11"/>
      <c r="E1368" s="11"/>
      <c r="H1368" s="11"/>
      <c r="I1368" s="20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</row>
    <row r="1369" spans="1:34" x14ac:dyDescent="0.25">
      <c r="A1369" s="11"/>
      <c r="B1369" s="11"/>
      <c r="C1369" s="11"/>
      <c r="D1369" s="11"/>
      <c r="E1369" s="11"/>
      <c r="H1369" s="11"/>
      <c r="I1369" s="20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</row>
    <row r="1370" spans="1:34" x14ac:dyDescent="0.25">
      <c r="A1370" s="11"/>
      <c r="B1370" s="11"/>
      <c r="C1370" s="11"/>
      <c r="D1370" s="11"/>
      <c r="E1370" s="11"/>
      <c r="H1370" s="11"/>
      <c r="I1370" s="20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</row>
    <row r="1371" spans="1:34" x14ac:dyDescent="0.25">
      <c r="A1371" s="11"/>
      <c r="B1371" s="11"/>
      <c r="C1371" s="11"/>
      <c r="D1371" s="11"/>
      <c r="E1371" s="11"/>
      <c r="H1371" s="11"/>
      <c r="I1371" s="20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</row>
    <row r="1372" spans="1:34" x14ac:dyDescent="0.25">
      <c r="A1372" s="11"/>
      <c r="B1372" s="11"/>
      <c r="C1372" s="11"/>
      <c r="D1372" s="11"/>
      <c r="E1372" s="11"/>
      <c r="H1372" s="11"/>
      <c r="I1372" s="20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</row>
    <row r="1373" spans="1:34" x14ac:dyDescent="0.25">
      <c r="A1373" s="11"/>
      <c r="B1373" s="11"/>
      <c r="C1373" s="11"/>
      <c r="D1373" s="11"/>
      <c r="E1373" s="11"/>
      <c r="H1373" s="11"/>
      <c r="I1373" s="20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</row>
    <row r="1374" spans="1:34" x14ac:dyDescent="0.25">
      <c r="A1374" s="11"/>
      <c r="B1374" s="11"/>
      <c r="C1374" s="11"/>
      <c r="D1374" s="11"/>
      <c r="E1374" s="11"/>
      <c r="H1374" s="11"/>
      <c r="I1374" s="20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</row>
    <row r="1375" spans="1:34" x14ac:dyDescent="0.25">
      <c r="A1375" s="11"/>
      <c r="B1375" s="11"/>
      <c r="C1375" s="11"/>
      <c r="D1375" s="11"/>
      <c r="E1375" s="11"/>
      <c r="H1375" s="11"/>
      <c r="I1375" s="20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</row>
    <row r="1376" spans="1:34" x14ac:dyDescent="0.25">
      <c r="A1376" s="11"/>
      <c r="B1376" s="11"/>
      <c r="C1376" s="11"/>
      <c r="D1376" s="11"/>
      <c r="E1376" s="11"/>
      <c r="H1376" s="11"/>
      <c r="I1376" s="20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</row>
    <row r="1377" spans="1:34" x14ac:dyDescent="0.25">
      <c r="A1377" s="11"/>
      <c r="B1377" s="11"/>
      <c r="C1377" s="11"/>
      <c r="D1377" s="11"/>
      <c r="E1377" s="11"/>
      <c r="H1377" s="11"/>
      <c r="I1377" s="20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</row>
    <row r="1378" spans="1:34" x14ac:dyDescent="0.25">
      <c r="A1378" s="11"/>
      <c r="B1378" s="11"/>
      <c r="C1378" s="11"/>
      <c r="D1378" s="11"/>
      <c r="E1378" s="11"/>
      <c r="H1378" s="11"/>
      <c r="I1378" s="20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</row>
    <row r="1379" spans="1:34" x14ac:dyDescent="0.25">
      <c r="A1379" s="11"/>
      <c r="B1379" s="11"/>
      <c r="C1379" s="11"/>
      <c r="D1379" s="11"/>
      <c r="E1379" s="11"/>
      <c r="H1379" s="11"/>
      <c r="I1379" s="20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</row>
    <row r="1380" spans="1:34" x14ac:dyDescent="0.25">
      <c r="A1380" s="11"/>
      <c r="B1380" s="11"/>
      <c r="C1380" s="11"/>
      <c r="D1380" s="11"/>
      <c r="E1380" s="11"/>
      <c r="H1380" s="11"/>
      <c r="I1380" s="20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</row>
    <row r="1381" spans="1:34" x14ac:dyDescent="0.25">
      <c r="A1381" s="11"/>
      <c r="B1381" s="11"/>
      <c r="C1381" s="11"/>
      <c r="D1381" s="11"/>
      <c r="E1381" s="11"/>
      <c r="H1381" s="11"/>
      <c r="I1381" s="20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</row>
    <row r="1382" spans="1:34" x14ac:dyDescent="0.25">
      <c r="A1382" s="11"/>
      <c r="B1382" s="11"/>
      <c r="C1382" s="11"/>
      <c r="D1382" s="11"/>
      <c r="E1382" s="11"/>
      <c r="H1382" s="11"/>
      <c r="I1382" s="20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</row>
    <row r="1383" spans="1:34" x14ac:dyDescent="0.25">
      <c r="A1383" s="11"/>
      <c r="B1383" s="11"/>
      <c r="C1383" s="11"/>
      <c r="D1383" s="11"/>
      <c r="E1383" s="11"/>
      <c r="H1383" s="11"/>
      <c r="I1383" s="20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</row>
    <row r="1384" spans="1:34" x14ac:dyDescent="0.25">
      <c r="A1384" s="11"/>
      <c r="B1384" s="11"/>
      <c r="C1384" s="11"/>
      <c r="D1384" s="11"/>
      <c r="E1384" s="11"/>
      <c r="H1384" s="11"/>
      <c r="I1384" s="20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</row>
    <row r="1385" spans="1:34" x14ac:dyDescent="0.25">
      <c r="A1385" s="11"/>
      <c r="B1385" s="11"/>
      <c r="C1385" s="11"/>
      <c r="D1385" s="11"/>
      <c r="E1385" s="11"/>
      <c r="H1385" s="11"/>
      <c r="I1385" s="20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</row>
    <row r="1386" spans="1:34" x14ac:dyDescent="0.25">
      <c r="A1386" s="11"/>
      <c r="B1386" s="11"/>
      <c r="C1386" s="11"/>
      <c r="D1386" s="11"/>
      <c r="E1386" s="11"/>
      <c r="H1386" s="11"/>
      <c r="I1386" s="20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</row>
    <row r="1387" spans="1:34" x14ac:dyDescent="0.25">
      <c r="A1387" s="11"/>
      <c r="B1387" s="11"/>
      <c r="C1387" s="11"/>
      <c r="D1387" s="11"/>
      <c r="E1387" s="11"/>
      <c r="H1387" s="11"/>
      <c r="I1387" s="20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</row>
    <row r="1388" spans="1:34" x14ac:dyDescent="0.25">
      <c r="A1388" s="11"/>
      <c r="B1388" s="11"/>
      <c r="C1388" s="11"/>
      <c r="D1388" s="11"/>
      <c r="E1388" s="11"/>
      <c r="H1388" s="11"/>
      <c r="I1388" s="20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</row>
    <row r="1389" spans="1:34" x14ac:dyDescent="0.25">
      <c r="A1389" s="11"/>
      <c r="B1389" s="11"/>
      <c r="C1389" s="11"/>
      <c r="D1389" s="11"/>
      <c r="E1389" s="11"/>
      <c r="H1389" s="11"/>
      <c r="I1389" s="20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</row>
    <row r="1390" spans="1:34" x14ac:dyDescent="0.25">
      <c r="A1390" s="11"/>
      <c r="B1390" s="11"/>
      <c r="C1390" s="11"/>
      <c r="D1390" s="11"/>
      <c r="E1390" s="11"/>
      <c r="H1390" s="11"/>
      <c r="I1390" s="20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</row>
    <row r="1391" spans="1:34" x14ac:dyDescent="0.25">
      <c r="A1391" s="11"/>
      <c r="B1391" s="11"/>
      <c r="C1391" s="11"/>
      <c r="D1391" s="11"/>
      <c r="E1391" s="11"/>
      <c r="H1391" s="11"/>
      <c r="I1391" s="20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</row>
    <row r="1392" spans="1:34" x14ac:dyDescent="0.25">
      <c r="A1392" s="11"/>
      <c r="B1392" s="11"/>
      <c r="C1392" s="11"/>
      <c r="D1392" s="11"/>
      <c r="E1392" s="11"/>
      <c r="H1392" s="11"/>
      <c r="I1392" s="20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</row>
    <row r="1393" spans="1:34" x14ac:dyDescent="0.25">
      <c r="A1393" s="11"/>
      <c r="B1393" s="11"/>
      <c r="C1393" s="11"/>
      <c r="D1393" s="11"/>
      <c r="E1393" s="11"/>
      <c r="H1393" s="11"/>
      <c r="I1393" s="20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</row>
    <row r="1394" spans="1:34" x14ac:dyDescent="0.25">
      <c r="A1394" s="11"/>
      <c r="B1394" s="11"/>
      <c r="C1394" s="11"/>
      <c r="D1394" s="11"/>
      <c r="E1394" s="11"/>
      <c r="H1394" s="11"/>
      <c r="I1394" s="20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</row>
    <row r="1395" spans="1:34" x14ac:dyDescent="0.25">
      <c r="A1395" s="11"/>
      <c r="B1395" s="11"/>
      <c r="C1395" s="11"/>
      <c r="D1395" s="11"/>
      <c r="E1395" s="11"/>
      <c r="H1395" s="11"/>
      <c r="I1395" s="20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</row>
    <row r="1396" spans="1:34" x14ac:dyDescent="0.25">
      <c r="A1396" s="11"/>
      <c r="B1396" s="11"/>
      <c r="C1396" s="11"/>
      <c r="D1396" s="11"/>
      <c r="E1396" s="11"/>
      <c r="H1396" s="11"/>
      <c r="I1396" s="20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</row>
    <row r="1397" spans="1:34" x14ac:dyDescent="0.25">
      <c r="A1397" s="11"/>
      <c r="B1397" s="11"/>
      <c r="C1397" s="11"/>
      <c r="D1397" s="11"/>
      <c r="E1397" s="11"/>
      <c r="H1397" s="11"/>
      <c r="I1397" s="20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</row>
    <row r="1398" spans="1:34" x14ac:dyDescent="0.25">
      <c r="A1398" s="11"/>
      <c r="B1398" s="11"/>
      <c r="C1398" s="11"/>
      <c r="D1398" s="11"/>
      <c r="E1398" s="11"/>
      <c r="H1398" s="11"/>
      <c r="I1398" s="20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</row>
    <row r="1399" spans="1:34" x14ac:dyDescent="0.25">
      <c r="A1399" s="11"/>
      <c r="B1399" s="11"/>
      <c r="C1399" s="11"/>
      <c r="D1399" s="11"/>
      <c r="E1399" s="11"/>
      <c r="H1399" s="11"/>
      <c r="I1399" s="20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</row>
    <row r="1400" spans="1:34" x14ac:dyDescent="0.25">
      <c r="A1400" s="11"/>
      <c r="B1400" s="11"/>
      <c r="C1400" s="11"/>
      <c r="D1400" s="11"/>
      <c r="E1400" s="11"/>
      <c r="H1400" s="11"/>
      <c r="I1400" s="20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</row>
    <row r="1401" spans="1:34" x14ac:dyDescent="0.25">
      <c r="A1401" s="11"/>
      <c r="B1401" s="11"/>
      <c r="C1401" s="11"/>
      <c r="D1401" s="11"/>
      <c r="E1401" s="11"/>
      <c r="H1401" s="11"/>
      <c r="I1401" s="20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</row>
    <row r="1402" spans="1:34" x14ac:dyDescent="0.25">
      <c r="A1402" s="11"/>
      <c r="B1402" s="11"/>
      <c r="C1402" s="11"/>
      <c r="D1402" s="11"/>
      <c r="E1402" s="11"/>
      <c r="H1402" s="11"/>
      <c r="I1402" s="20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</row>
    <row r="1403" spans="1:34" x14ac:dyDescent="0.25">
      <c r="A1403" s="11"/>
      <c r="B1403" s="11"/>
      <c r="C1403" s="11"/>
      <c r="D1403" s="11"/>
      <c r="E1403" s="11"/>
      <c r="H1403" s="11"/>
      <c r="I1403" s="20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</row>
    <row r="1404" spans="1:34" x14ac:dyDescent="0.25">
      <c r="A1404" s="11"/>
      <c r="B1404" s="11"/>
      <c r="C1404" s="11"/>
      <c r="D1404" s="11"/>
      <c r="E1404" s="11"/>
      <c r="H1404" s="11"/>
      <c r="I1404" s="20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</row>
    <row r="1405" spans="1:34" x14ac:dyDescent="0.25">
      <c r="A1405" s="11"/>
      <c r="B1405" s="11"/>
      <c r="C1405" s="11"/>
      <c r="D1405" s="11"/>
      <c r="E1405" s="11"/>
      <c r="H1405" s="11"/>
      <c r="I1405" s="20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</row>
    <row r="1406" spans="1:34" x14ac:dyDescent="0.25">
      <c r="A1406" s="11"/>
      <c r="B1406" s="11"/>
      <c r="C1406" s="11"/>
      <c r="D1406" s="11"/>
      <c r="E1406" s="11"/>
      <c r="H1406" s="11"/>
      <c r="I1406" s="20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</row>
    <row r="1407" spans="1:34" x14ac:dyDescent="0.25">
      <c r="A1407" s="11"/>
      <c r="B1407" s="11"/>
      <c r="C1407" s="11"/>
      <c r="D1407" s="11"/>
      <c r="E1407" s="11"/>
      <c r="H1407" s="11"/>
      <c r="I1407" s="20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</row>
    <row r="1408" spans="1:34" x14ac:dyDescent="0.25">
      <c r="A1408" s="11"/>
      <c r="B1408" s="11"/>
      <c r="C1408" s="11"/>
      <c r="D1408" s="11"/>
      <c r="E1408" s="11"/>
      <c r="H1408" s="11"/>
      <c r="I1408" s="20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</row>
    <row r="1409" spans="1:34" x14ac:dyDescent="0.25">
      <c r="A1409" s="11"/>
      <c r="B1409" s="11"/>
      <c r="C1409" s="11"/>
      <c r="D1409" s="11"/>
      <c r="E1409" s="11"/>
      <c r="H1409" s="11"/>
      <c r="I1409" s="20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</row>
    <row r="1410" spans="1:34" x14ac:dyDescent="0.25">
      <c r="A1410" s="11"/>
      <c r="B1410" s="11"/>
      <c r="C1410" s="11"/>
      <c r="D1410" s="11"/>
      <c r="E1410" s="11"/>
      <c r="H1410" s="11"/>
      <c r="I1410" s="20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</row>
    <row r="1411" spans="1:34" x14ac:dyDescent="0.25">
      <c r="A1411" s="11"/>
      <c r="B1411" s="11"/>
      <c r="C1411" s="11"/>
      <c r="D1411" s="11"/>
      <c r="E1411" s="11"/>
      <c r="H1411" s="11"/>
      <c r="I1411" s="20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</row>
    <row r="1412" spans="1:34" x14ac:dyDescent="0.25">
      <c r="A1412" s="11"/>
      <c r="B1412" s="11"/>
      <c r="C1412" s="11"/>
      <c r="D1412" s="11"/>
      <c r="E1412" s="11"/>
      <c r="H1412" s="11"/>
      <c r="I1412" s="20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</row>
    <row r="1413" spans="1:34" x14ac:dyDescent="0.25">
      <c r="A1413" s="11"/>
      <c r="B1413" s="11"/>
      <c r="C1413" s="11"/>
      <c r="D1413" s="11"/>
      <c r="E1413" s="11"/>
      <c r="H1413" s="11"/>
      <c r="I1413" s="20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</row>
    <row r="1414" spans="1:34" x14ac:dyDescent="0.25">
      <c r="A1414" s="11"/>
      <c r="B1414" s="11"/>
      <c r="C1414" s="11"/>
      <c r="D1414" s="11"/>
      <c r="E1414" s="11"/>
      <c r="H1414" s="11"/>
      <c r="I1414" s="20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</row>
    <row r="1415" spans="1:34" x14ac:dyDescent="0.25">
      <c r="A1415" s="11"/>
      <c r="B1415" s="11"/>
      <c r="C1415" s="11"/>
      <c r="D1415" s="11"/>
      <c r="E1415" s="11"/>
      <c r="H1415" s="11"/>
      <c r="I1415" s="20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</row>
    <row r="1416" spans="1:34" x14ac:dyDescent="0.25">
      <c r="A1416" s="11"/>
      <c r="B1416" s="11"/>
      <c r="C1416" s="11"/>
      <c r="D1416" s="11"/>
      <c r="E1416" s="11"/>
      <c r="H1416" s="11"/>
      <c r="I1416" s="20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</row>
    <row r="1417" spans="1:34" x14ac:dyDescent="0.25">
      <c r="A1417" s="11"/>
      <c r="B1417" s="11"/>
      <c r="C1417" s="11"/>
      <c r="D1417" s="11"/>
      <c r="E1417" s="11"/>
      <c r="H1417" s="11"/>
      <c r="I1417" s="20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</row>
    <row r="1418" spans="1:34" x14ac:dyDescent="0.25">
      <c r="A1418" s="11"/>
      <c r="B1418" s="11"/>
      <c r="C1418" s="11"/>
      <c r="D1418" s="11"/>
      <c r="E1418" s="11"/>
      <c r="H1418" s="11"/>
      <c r="I1418" s="20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</row>
    <row r="1419" spans="1:34" x14ac:dyDescent="0.25">
      <c r="A1419" s="11"/>
      <c r="B1419" s="11"/>
      <c r="C1419" s="11"/>
      <c r="D1419" s="11"/>
      <c r="E1419" s="11"/>
      <c r="H1419" s="11"/>
      <c r="I1419" s="20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</row>
    <row r="1420" spans="1:34" x14ac:dyDescent="0.25">
      <c r="A1420" s="11"/>
      <c r="B1420" s="11"/>
      <c r="C1420" s="11"/>
      <c r="D1420" s="11"/>
      <c r="E1420" s="11"/>
      <c r="H1420" s="11"/>
      <c r="I1420" s="20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</row>
    <row r="1421" spans="1:34" x14ac:dyDescent="0.25">
      <c r="A1421" s="11"/>
      <c r="B1421" s="11"/>
      <c r="C1421" s="11"/>
      <c r="D1421" s="11"/>
      <c r="E1421" s="11"/>
      <c r="H1421" s="11"/>
      <c r="I1421" s="20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</row>
    <row r="1422" spans="1:34" x14ac:dyDescent="0.25">
      <c r="A1422" s="11"/>
      <c r="B1422" s="11"/>
      <c r="C1422" s="11"/>
      <c r="D1422" s="11"/>
      <c r="E1422" s="11"/>
      <c r="H1422" s="11"/>
      <c r="I1422" s="20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</row>
    <row r="1423" spans="1:34" x14ac:dyDescent="0.25">
      <c r="A1423" s="11"/>
      <c r="B1423" s="11"/>
      <c r="C1423" s="11"/>
      <c r="D1423" s="11"/>
      <c r="E1423" s="11"/>
      <c r="H1423" s="11"/>
      <c r="I1423" s="20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</row>
    <row r="1424" spans="1:34" x14ac:dyDescent="0.25">
      <c r="A1424" s="11"/>
      <c r="B1424" s="11"/>
      <c r="C1424" s="11"/>
      <c r="D1424" s="11"/>
      <c r="E1424" s="11"/>
      <c r="H1424" s="11"/>
      <c r="I1424" s="20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</row>
    <row r="1425" spans="1:34" x14ac:dyDescent="0.25">
      <c r="A1425" s="11"/>
      <c r="B1425" s="11"/>
      <c r="C1425" s="11"/>
      <c r="D1425" s="11"/>
      <c r="E1425" s="11"/>
      <c r="H1425" s="11"/>
      <c r="I1425" s="20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</row>
    <row r="1426" spans="1:34" x14ac:dyDescent="0.25">
      <c r="A1426" s="11"/>
      <c r="B1426" s="11"/>
      <c r="C1426" s="11"/>
      <c r="D1426" s="11"/>
      <c r="E1426" s="11"/>
      <c r="H1426" s="11"/>
      <c r="I1426" s="20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</row>
    <row r="1427" spans="1:34" x14ac:dyDescent="0.25">
      <c r="A1427" s="11"/>
      <c r="B1427" s="11"/>
      <c r="C1427" s="11"/>
      <c r="D1427" s="11"/>
      <c r="E1427" s="11"/>
      <c r="H1427" s="11"/>
      <c r="I1427" s="20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</row>
    <row r="1428" spans="1:34" x14ac:dyDescent="0.25">
      <c r="A1428" s="11"/>
      <c r="B1428" s="11"/>
      <c r="C1428" s="11"/>
      <c r="D1428" s="11"/>
      <c r="E1428" s="11"/>
      <c r="H1428" s="11"/>
      <c r="I1428" s="20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</row>
    <row r="1429" spans="1:34" x14ac:dyDescent="0.25">
      <c r="A1429" s="11"/>
      <c r="B1429" s="11"/>
      <c r="C1429" s="11"/>
      <c r="D1429" s="11"/>
      <c r="E1429" s="11"/>
      <c r="H1429" s="11"/>
      <c r="I1429" s="20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</row>
    <row r="1430" spans="1:34" x14ac:dyDescent="0.25">
      <c r="A1430" s="11"/>
      <c r="B1430" s="11"/>
      <c r="C1430" s="11"/>
      <c r="D1430" s="11"/>
      <c r="E1430" s="11"/>
      <c r="H1430" s="11"/>
      <c r="I1430" s="20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</row>
    <row r="1431" spans="1:34" x14ac:dyDescent="0.25">
      <c r="A1431" s="11"/>
      <c r="B1431" s="11"/>
      <c r="C1431" s="11"/>
      <c r="D1431" s="11"/>
      <c r="E1431" s="11"/>
      <c r="H1431" s="11"/>
      <c r="I1431" s="20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</row>
    <row r="1432" spans="1:34" x14ac:dyDescent="0.25">
      <c r="A1432" s="11"/>
      <c r="B1432" s="11"/>
      <c r="C1432" s="11"/>
      <c r="D1432" s="11"/>
      <c r="E1432" s="11"/>
      <c r="H1432" s="11"/>
      <c r="I1432" s="20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</row>
    <row r="1433" spans="1:34" x14ac:dyDescent="0.25">
      <c r="A1433" s="11"/>
      <c r="B1433" s="11"/>
      <c r="C1433" s="11"/>
      <c r="D1433" s="11"/>
      <c r="E1433" s="11"/>
      <c r="H1433" s="11"/>
      <c r="I1433" s="20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</row>
    <row r="1434" spans="1:34" x14ac:dyDescent="0.25">
      <c r="A1434" s="11"/>
      <c r="B1434" s="11"/>
      <c r="C1434" s="11"/>
      <c r="D1434" s="11"/>
      <c r="E1434" s="11"/>
      <c r="H1434" s="11"/>
      <c r="I1434" s="20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</row>
    <row r="1435" spans="1:34" x14ac:dyDescent="0.25">
      <c r="A1435" s="11"/>
      <c r="B1435" s="11"/>
      <c r="C1435" s="11"/>
      <c r="D1435" s="11"/>
      <c r="E1435" s="11"/>
      <c r="H1435" s="11"/>
      <c r="I1435" s="20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</row>
    <row r="1436" spans="1:34" x14ac:dyDescent="0.25">
      <c r="A1436" s="11"/>
      <c r="B1436" s="11"/>
      <c r="C1436" s="11"/>
      <c r="D1436" s="11"/>
      <c r="E1436" s="11"/>
      <c r="H1436" s="11"/>
      <c r="I1436" s="20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</row>
    <row r="1437" spans="1:34" x14ac:dyDescent="0.25">
      <c r="A1437" s="11"/>
      <c r="B1437" s="11"/>
      <c r="C1437" s="11"/>
      <c r="D1437" s="11"/>
      <c r="E1437" s="11"/>
      <c r="H1437" s="11"/>
      <c r="I1437" s="20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</row>
    <row r="1438" spans="1:34" x14ac:dyDescent="0.25">
      <c r="A1438" s="11"/>
      <c r="B1438" s="11"/>
      <c r="C1438" s="11"/>
      <c r="D1438" s="11"/>
      <c r="E1438" s="11"/>
      <c r="H1438" s="11"/>
      <c r="I1438" s="20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</row>
    <row r="1439" spans="1:34" x14ac:dyDescent="0.25">
      <c r="A1439" s="11"/>
      <c r="B1439" s="11"/>
      <c r="C1439" s="11"/>
      <c r="D1439" s="11"/>
      <c r="E1439" s="11"/>
      <c r="H1439" s="11"/>
      <c r="I1439" s="20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</row>
    <row r="1440" spans="1:34" x14ac:dyDescent="0.25">
      <c r="A1440" s="11"/>
      <c r="B1440" s="11"/>
      <c r="C1440" s="11"/>
      <c r="D1440" s="11"/>
      <c r="E1440" s="11"/>
      <c r="H1440" s="11"/>
      <c r="I1440" s="20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</row>
    <row r="1441" spans="1:34" x14ac:dyDescent="0.25">
      <c r="A1441" s="11"/>
      <c r="B1441" s="11"/>
      <c r="C1441" s="11"/>
      <c r="D1441" s="11"/>
      <c r="E1441" s="11"/>
      <c r="H1441" s="11"/>
      <c r="I1441" s="20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</row>
    <row r="1442" spans="1:34" x14ac:dyDescent="0.25">
      <c r="A1442" s="11"/>
      <c r="B1442" s="11"/>
      <c r="C1442" s="11"/>
      <c r="D1442" s="11"/>
      <c r="E1442" s="11"/>
      <c r="H1442" s="11"/>
      <c r="I1442" s="20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</row>
    <row r="1443" spans="1:34" x14ac:dyDescent="0.25">
      <c r="A1443" s="11"/>
      <c r="B1443" s="11"/>
      <c r="C1443" s="11"/>
      <c r="D1443" s="11"/>
      <c r="E1443" s="11"/>
      <c r="H1443" s="11"/>
      <c r="I1443" s="20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</row>
    <row r="1444" spans="1:34" x14ac:dyDescent="0.25">
      <c r="A1444" s="11"/>
      <c r="B1444" s="11"/>
      <c r="C1444" s="11"/>
      <c r="D1444" s="11"/>
      <c r="E1444" s="11"/>
      <c r="H1444" s="11"/>
      <c r="I1444" s="20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</row>
    <row r="1445" spans="1:34" x14ac:dyDescent="0.25">
      <c r="A1445" s="11"/>
      <c r="B1445" s="11"/>
      <c r="C1445" s="11"/>
      <c r="D1445" s="11"/>
      <c r="E1445" s="11"/>
      <c r="H1445" s="11"/>
      <c r="I1445" s="20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</row>
    <row r="1446" spans="1:34" x14ac:dyDescent="0.25">
      <c r="A1446" s="11"/>
      <c r="B1446" s="11"/>
      <c r="C1446" s="11"/>
      <c r="D1446" s="11"/>
      <c r="E1446" s="11"/>
      <c r="H1446" s="11"/>
      <c r="I1446" s="20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</row>
    <row r="1447" spans="1:34" x14ac:dyDescent="0.25">
      <c r="A1447" s="11"/>
      <c r="B1447" s="11"/>
      <c r="C1447" s="11"/>
      <c r="D1447" s="11"/>
      <c r="E1447" s="11"/>
      <c r="H1447" s="11"/>
      <c r="I1447" s="20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</row>
    <row r="1448" spans="1:34" x14ac:dyDescent="0.25">
      <c r="A1448" s="11"/>
      <c r="B1448" s="11"/>
      <c r="C1448" s="11"/>
      <c r="D1448" s="11"/>
      <c r="E1448" s="11"/>
      <c r="H1448" s="11"/>
      <c r="I1448" s="20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</row>
    <row r="1449" spans="1:34" x14ac:dyDescent="0.25">
      <c r="A1449" s="11"/>
      <c r="B1449" s="11"/>
      <c r="C1449" s="11"/>
      <c r="D1449" s="11"/>
      <c r="E1449" s="11"/>
      <c r="H1449" s="11"/>
      <c r="I1449" s="20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</row>
    <row r="1450" spans="1:34" x14ac:dyDescent="0.25">
      <c r="A1450" s="11"/>
      <c r="B1450" s="11"/>
      <c r="C1450" s="11"/>
      <c r="D1450" s="11"/>
      <c r="E1450" s="11"/>
      <c r="H1450" s="11"/>
      <c r="I1450" s="20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</row>
    <row r="1451" spans="1:34" x14ac:dyDescent="0.25">
      <c r="A1451" s="11"/>
      <c r="B1451" s="11"/>
      <c r="C1451" s="11"/>
      <c r="D1451" s="11"/>
      <c r="E1451" s="11"/>
      <c r="H1451" s="11"/>
      <c r="I1451" s="20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</row>
    <row r="1452" spans="1:34" x14ac:dyDescent="0.25">
      <c r="A1452" s="11"/>
      <c r="B1452" s="11"/>
      <c r="C1452" s="11"/>
      <c r="D1452" s="11"/>
      <c r="E1452" s="11"/>
      <c r="H1452" s="11"/>
      <c r="I1452" s="20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</row>
    <row r="1453" spans="1:34" x14ac:dyDescent="0.25">
      <c r="A1453" s="11"/>
      <c r="B1453" s="11"/>
      <c r="C1453" s="11"/>
      <c r="D1453" s="11"/>
      <c r="E1453" s="11"/>
      <c r="H1453" s="11"/>
      <c r="I1453" s="20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</row>
    <row r="1454" spans="1:34" x14ac:dyDescent="0.25">
      <c r="A1454" s="11"/>
      <c r="B1454" s="11"/>
      <c r="C1454" s="11"/>
      <c r="D1454" s="11"/>
      <c r="E1454" s="11"/>
      <c r="H1454" s="11"/>
      <c r="I1454" s="20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</row>
    <row r="1455" spans="1:34" x14ac:dyDescent="0.25">
      <c r="A1455" s="11"/>
      <c r="B1455" s="11"/>
      <c r="C1455" s="11"/>
      <c r="D1455" s="11"/>
      <c r="E1455" s="11"/>
      <c r="H1455" s="11"/>
      <c r="I1455" s="20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</row>
    <row r="1456" spans="1:34" x14ac:dyDescent="0.25">
      <c r="A1456" s="11"/>
      <c r="B1456" s="11"/>
      <c r="C1456" s="11"/>
      <c r="D1456" s="11"/>
      <c r="E1456" s="11"/>
      <c r="H1456" s="11"/>
      <c r="I1456" s="20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</row>
    <row r="1457" spans="1:34" x14ac:dyDescent="0.25">
      <c r="A1457" s="11"/>
      <c r="B1457" s="11"/>
      <c r="C1457" s="11"/>
      <c r="D1457" s="11"/>
      <c r="E1457" s="11"/>
      <c r="H1457" s="11"/>
      <c r="I1457" s="20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</row>
    <row r="1458" spans="1:34" x14ac:dyDescent="0.25">
      <c r="A1458" s="11"/>
      <c r="B1458" s="11"/>
      <c r="C1458" s="11"/>
      <c r="D1458" s="11"/>
      <c r="E1458" s="11"/>
      <c r="H1458" s="11"/>
      <c r="I1458" s="20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</row>
    <row r="1459" spans="1:34" x14ac:dyDescent="0.25">
      <c r="A1459" s="11"/>
      <c r="B1459" s="11"/>
      <c r="C1459" s="11"/>
      <c r="D1459" s="11"/>
      <c r="E1459" s="11"/>
      <c r="H1459" s="11"/>
      <c r="I1459" s="20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</row>
    <row r="1460" spans="1:34" x14ac:dyDescent="0.25">
      <c r="A1460" s="11"/>
      <c r="B1460" s="11"/>
      <c r="C1460" s="11"/>
      <c r="D1460" s="11"/>
      <c r="E1460" s="11"/>
      <c r="H1460" s="11"/>
      <c r="I1460" s="20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</row>
    <row r="1461" spans="1:34" x14ac:dyDescent="0.25">
      <c r="A1461" s="11"/>
      <c r="B1461" s="11"/>
      <c r="C1461" s="11"/>
      <c r="D1461" s="11"/>
      <c r="E1461" s="11"/>
      <c r="H1461" s="11"/>
      <c r="I1461" s="20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</row>
    <row r="1462" spans="1:34" x14ac:dyDescent="0.25">
      <c r="A1462" s="11"/>
      <c r="B1462" s="11"/>
      <c r="C1462" s="11"/>
      <c r="D1462" s="11"/>
      <c r="E1462" s="11"/>
      <c r="H1462" s="11"/>
      <c r="I1462" s="20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</row>
    <row r="1463" spans="1:34" x14ac:dyDescent="0.25">
      <c r="A1463" s="11"/>
      <c r="B1463" s="11"/>
      <c r="C1463" s="11"/>
      <c r="D1463" s="11"/>
      <c r="E1463" s="11"/>
      <c r="H1463" s="11"/>
      <c r="I1463" s="20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</row>
    <row r="1464" spans="1:34" x14ac:dyDescent="0.25">
      <c r="A1464" s="11"/>
      <c r="B1464" s="11"/>
      <c r="C1464" s="11"/>
      <c r="D1464" s="11"/>
      <c r="E1464" s="11"/>
      <c r="H1464" s="11"/>
      <c r="I1464" s="20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</row>
    <row r="1465" spans="1:34" x14ac:dyDescent="0.25">
      <c r="A1465" s="11"/>
      <c r="B1465" s="11"/>
      <c r="C1465" s="11"/>
      <c r="D1465" s="11"/>
      <c r="E1465" s="11"/>
      <c r="H1465" s="11"/>
      <c r="I1465" s="20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</row>
    <row r="1466" spans="1:34" x14ac:dyDescent="0.25">
      <c r="A1466" s="11"/>
      <c r="B1466" s="11"/>
      <c r="C1466" s="11"/>
      <c r="D1466" s="11"/>
      <c r="E1466" s="11"/>
      <c r="H1466" s="11"/>
      <c r="I1466" s="20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</row>
    <row r="1467" spans="1:34" x14ac:dyDescent="0.25">
      <c r="A1467" s="11"/>
      <c r="B1467" s="11"/>
      <c r="C1467" s="11"/>
      <c r="D1467" s="11"/>
      <c r="E1467" s="11"/>
      <c r="H1467" s="11"/>
      <c r="I1467" s="20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</row>
    <row r="1468" spans="1:34" x14ac:dyDescent="0.25">
      <c r="A1468" s="11"/>
      <c r="B1468" s="11"/>
      <c r="C1468" s="11"/>
      <c r="D1468" s="11"/>
      <c r="E1468" s="11"/>
      <c r="H1468" s="11"/>
      <c r="I1468" s="20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</row>
    <row r="1469" spans="1:34" x14ac:dyDescent="0.25">
      <c r="A1469" s="11"/>
      <c r="B1469" s="11"/>
      <c r="C1469" s="11"/>
      <c r="D1469" s="11"/>
      <c r="E1469" s="11"/>
      <c r="H1469" s="11"/>
      <c r="I1469" s="20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</row>
    <row r="1470" spans="1:34" x14ac:dyDescent="0.25">
      <c r="A1470" s="11"/>
      <c r="B1470" s="11"/>
      <c r="C1470" s="11"/>
      <c r="D1470" s="11"/>
      <c r="E1470" s="11"/>
      <c r="H1470" s="11"/>
      <c r="I1470" s="20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</row>
    <row r="1471" spans="1:34" x14ac:dyDescent="0.25">
      <c r="A1471" s="11"/>
      <c r="B1471" s="11"/>
      <c r="C1471" s="11"/>
      <c r="D1471" s="11"/>
      <c r="E1471" s="11"/>
      <c r="H1471" s="11"/>
      <c r="I1471" s="20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</row>
    <row r="1472" spans="1:34" x14ac:dyDescent="0.25">
      <c r="A1472" s="11"/>
      <c r="B1472" s="11"/>
      <c r="C1472" s="11"/>
      <c r="D1472" s="11"/>
      <c r="E1472" s="11"/>
      <c r="H1472" s="11"/>
      <c r="I1472" s="20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</row>
    <row r="1473" spans="1:34" x14ac:dyDescent="0.25">
      <c r="A1473" s="11"/>
      <c r="B1473" s="11"/>
      <c r="C1473" s="11"/>
      <c r="D1473" s="11"/>
      <c r="E1473" s="11"/>
      <c r="H1473" s="11"/>
      <c r="I1473" s="20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</row>
    <row r="1474" spans="1:34" x14ac:dyDescent="0.25">
      <c r="A1474" s="11"/>
      <c r="B1474" s="11"/>
      <c r="C1474" s="11"/>
      <c r="D1474" s="11"/>
      <c r="E1474" s="11"/>
      <c r="H1474" s="11"/>
      <c r="I1474" s="20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</row>
    <row r="1475" spans="1:34" x14ac:dyDescent="0.25">
      <c r="A1475" s="11"/>
      <c r="B1475" s="11"/>
      <c r="C1475" s="11"/>
      <c r="D1475" s="11"/>
      <c r="E1475" s="11"/>
      <c r="H1475" s="11"/>
      <c r="I1475" s="20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</row>
    <row r="1476" spans="1:34" x14ac:dyDescent="0.25">
      <c r="A1476" s="11"/>
      <c r="B1476" s="11"/>
      <c r="C1476" s="11"/>
      <c r="D1476" s="11"/>
      <c r="E1476" s="11"/>
      <c r="H1476" s="11"/>
      <c r="I1476" s="20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</row>
    <row r="1477" spans="1:34" x14ac:dyDescent="0.25">
      <c r="A1477" s="11"/>
      <c r="B1477" s="11"/>
      <c r="C1477" s="11"/>
      <c r="D1477" s="11"/>
      <c r="E1477" s="11"/>
      <c r="H1477" s="11"/>
      <c r="I1477" s="20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</row>
    <row r="1478" spans="1:34" x14ac:dyDescent="0.25">
      <c r="A1478" s="11"/>
      <c r="B1478" s="11"/>
      <c r="C1478" s="11"/>
      <c r="D1478" s="11"/>
      <c r="E1478" s="11"/>
      <c r="H1478" s="11"/>
      <c r="I1478" s="20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</row>
    <row r="1479" spans="1:34" x14ac:dyDescent="0.25">
      <c r="A1479" s="11"/>
      <c r="B1479" s="11"/>
      <c r="C1479" s="11"/>
      <c r="D1479" s="11"/>
      <c r="E1479" s="11"/>
      <c r="H1479" s="11"/>
      <c r="I1479" s="20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</row>
    <row r="1480" spans="1:34" x14ac:dyDescent="0.25">
      <c r="A1480" s="11"/>
      <c r="B1480" s="11"/>
      <c r="C1480" s="11"/>
      <c r="D1480" s="11"/>
      <c r="E1480" s="11"/>
      <c r="H1480" s="11"/>
      <c r="I1480" s="20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</row>
    <row r="1481" spans="1:34" x14ac:dyDescent="0.25">
      <c r="A1481" s="11"/>
      <c r="B1481" s="11"/>
      <c r="C1481" s="11"/>
      <c r="D1481" s="11"/>
      <c r="E1481" s="11"/>
      <c r="H1481" s="11"/>
      <c r="I1481" s="20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</row>
    <row r="1482" spans="1:34" x14ac:dyDescent="0.25">
      <c r="A1482" s="11"/>
      <c r="B1482" s="11"/>
      <c r="C1482" s="11"/>
      <c r="D1482" s="11"/>
      <c r="E1482" s="11"/>
      <c r="H1482" s="11"/>
      <c r="I1482" s="20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</row>
    <row r="1483" spans="1:34" x14ac:dyDescent="0.25">
      <c r="A1483" s="11"/>
      <c r="B1483" s="11"/>
      <c r="C1483" s="11"/>
      <c r="D1483" s="11"/>
      <c r="E1483" s="11"/>
      <c r="H1483" s="11"/>
      <c r="I1483" s="20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</row>
    <row r="1484" spans="1:34" x14ac:dyDescent="0.25">
      <c r="A1484" s="11"/>
      <c r="B1484" s="11"/>
      <c r="C1484" s="11"/>
      <c r="D1484" s="11"/>
      <c r="E1484" s="11"/>
      <c r="H1484" s="11"/>
      <c r="I1484" s="20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</row>
    <row r="1485" spans="1:34" x14ac:dyDescent="0.25">
      <c r="A1485" s="11"/>
      <c r="B1485" s="11"/>
      <c r="C1485" s="11"/>
      <c r="D1485" s="11"/>
      <c r="E1485" s="11"/>
      <c r="H1485" s="11"/>
      <c r="I1485" s="20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</row>
    <row r="1486" spans="1:34" x14ac:dyDescent="0.25">
      <c r="A1486" s="11"/>
      <c r="B1486" s="11"/>
      <c r="C1486" s="11"/>
      <c r="D1486" s="11"/>
      <c r="E1486" s="11"/>
      <c r="H1486" s="11"/>
      <c r="I1486" s="20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</row>
    <row r="1487" spans="1:34" x14ac:dyDescent="0.25">
      <c r="A1487" s="11"/>
      <c r="B1487" s="11"/>
      <c r="C1487" s="11"/>
      <c r="D1487" s="11"/>
      <c r="E1487" s="11"/>
      <c r="H1487" s="11"/>
      <c r="I1487" s="20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</row>
    <row r="1488" spans="1:34" x14ac:dyDescent="0.25">
      <c r="A1488" s="11"/>
      <c r="B1488" s="11"/>
      <c r="C1488" s="11"/>
      <c r="D1488" s="11"/>
      <c r="E1488" s="11"/>
      <c r="H1488" s="11"/>
      <c r="I1488" s="20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</row>
    <row r="1489" spans="1:34" x14ac:dyDescent="0.25">
      <c r="A1489" s="11"/>
      <c r="B1489" s="11"/>
      <c r="C1489" s="11"/>
      <c r="D1489" s="11"/>
      <c r="E1489" s="11"/>
      <c r="H1489" s="11"/>
      <c r="I1489" s="20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</row>
    <row r="1490" spans="1:34" x14ac:dyDescent="0.25">
      <c r="A1490" s="11"/>
      <c r="B1490" s="11"/>
      <c r="C1490" s="11"/>
      <c r="D1490" s="11"/>
      <c r="E1490" s="11"/>
      <c r="H1490" s="11"/>
      <c r="I1490" s="20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</row>
    <row r="1491" spans="1:34" x14ac:dyDescent="0.25">
      <c r="A1491" s="11"/>
      <c r="B1491" s="11"/>
      <c r="C1491" s="11"/>
      <c r="D1491" s="11"/>
      <c r="E1491" s="11"/>
      <c r="H1491" s="11"/>
      <c r="I1491" s="20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</row>
    <row r="1492" spans="1:34" x14ac:dyDescent="0.25">
      <c r="A1492" s="11"/>
      <c r="B1492" s="11"/>
      <c r="C1492" s="11"/>
      <c r="D1492" s="11"/>
      <c r="E1492" s="11"/>
      <c r="H1492" s="11"/>
      <c r="I1492" s="20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</row>
    <row r="1493" spans="1:34" x14ac:dyDescent="0.25">
      <c r="A1493" s="11"/>
      <c r="B1493" s="11"/>
      <c r="C1493" s="11"/>
      <c r="D1493" s="11"/>
      <c r="E1493" s="11"/>
      <c r="H1493" s="11"/>
      <c r="I1493" s="20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</row>
    <row r="1494" spans="1:34" x14ac:dyDescent="0.25">
      <c r="A1494" s="11"/>
      <c r="B1494" s="11"/>
      <c r="C1494" s="11"/>
      <c r="D1494" s="11"/>
      <c r="E1494" s="11"/>
      <c r="H1494" s="11"/>
      <c r="I1494" s="20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</row>
    <row r="1495" spans="1:34" x14ac:dyDescent="0.25">
      <c r="A1495" s="11"/>
      <c r="B1495" s="11"/>
      <c r="C1495" s="11"/>
      <c r="D1495" s="11"/>
      <c r="E1495" s="11"/>
      <c r="H1495" s="11"/>
      <c r="I1495" s="20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</row>
    <row r="1496" spans="1:34" x14ac:dyDescent="0.25">
      <c r="A1496" s="11"/>
      <c r="B1496" s="11"/>
      <c r="C1496" s="11"/>
      <c r="D1496" s="11"/>
      <c r="E1496" s="11"/>
      <c r="H1496" s="11"/>
      <c r="I1496" s="20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</row>
    <row r="1497" spans="1:34" x14ac:dyDescent="0.25">
      <c r="A1497" s="11"/>
      <c r="B1497" s="11"/>
      <c r="C1497" s="11"/>
      <c r="D1497" s="11"/>
      <c r="E1497" s="11"/>
      <c r="H1497" s="11"/>
      <c r="I1497" s="20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</row>
    <row r="1498" spans="1:34" x14ac:dyDescent="0.25">
      <c r="A1498" s="11"/>
      <c r="B1498" s="11"/>
      <c r="C1498" s="11"/>
      <c r="D1498" s="11"/>
      <c r="E1498" s="11"/>
      <c r="H1498" s="11"/>
      <c r="I1498" s="20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</row>
    <row r="1499" spans="1:34" x14ac:dyDescent="0.25">
      <c r="A1499" s="11"/>
      <c r="B1499" s="11"/>
      <c r="C1499" s="11"/>
      <c r="D1499" s="11"/>
      <c r="E1499" s="11"/>
      <c r="H1499" s="11"/>
      <c r="I1499" s="20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</row>
    <row r="1500" spans="1:34" x14ac:dyDescent="0.25">
      <c r="A1500" s="11"/>
      <c r="B1500" s="11"/>
      <c r="C1500" s="11"/>
      <c r="D1500" s="11"/>
      <c r="E1500" s="11"/>
      <c r="H1500" s="11"/>
      <c r="I1500" s="20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</row>
    <row r="1501" spans="1:34" x14ac:dyDescent="0.25">
      <c r="A1501" s="11"/>
      <c r="B1501" s="11"/>
      <c r="C1501" s="11"/>
      <c r="D1501" s="11"/>
      <c r="E1501" s="11"/>
      <c r="H1501" s="11"/>
      <c r="I1501" s="20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</row>
    <row r="1502" spans="1:34" x14ac:dyDescent="0.25">
      <c r="A1502" s="11"/>
      <c r="B1502" s="11"/>
      <c r="C1502" s="11"/>
      <c r="D1502" s="11"/>
      <c r="E1502" s="11"/>
      <c r="H1502" s="11"/>
      <c r="I1502" s="20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</row>
    <row r="1503" spans="1:34" x14ac:dyDescent="0.25">
      <c r="A1503" s="11"/>
      <c r="B1503" s="11"/>
      <c r="C1503" s="11"/>
      <c r="D1503" s="11"/>
      <c r="E1503" s="11"/>
      <c r="H1503" s="11"/>
      <c r="I1503" s="20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</row>
    <row r="1504" spans="1:34" x14ac:dyDescent="0.25">
      <c r="A1504" s="11"/>
      <c r="B1504" s="11"/>
      <c r="C1504" s="11"/>
      <c r="D1504" s="11"/>
      <c r="E1504" s="11"/>
      <c r="H1504" s="11"/>
      <c r="I1504" s="20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</row>
    <row r="1505" spans="1:34" x14ac:dyDescent="0.25">
      <c r="A1505" s="11"/>
      <c r="B1505" s="11"/>
      <c r="C1505" s="11"/>
      <c r="D1505" s="11"/>
      <c r="E1505" s="11"/>
      <c r="H1505" s="11"/>
      <c r="I1505" s="20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</row>
    <row r="1506" spans="1:34" x14ac:dyDescent="0.25">
      <c r="A1506" s="11"/>
      <c r="B1506" s="11"/>
      <c r="C1506" s="11"/>
      <c r="D1506" s="11"/>
      <c r="E1506" s="11"/>
      <c r="H1506" s="11"/>
      <c r="I1506" s="20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</row>
    <row r="1507" spans="1:34" x14ac:dyDescent="0.25">
      <c r="A1507" s="11"/>
      <c r="B1507" s="11"/>
      <c r="C1507" s="11"/>
      <c r="D1507" s="11"/>
      <c r="E1507" s="11"/>
      <c r="H1507" s="11"/>
      <c r="I1507" s="20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</row>
    <row r="1508" spans="1:34" x14ac:dyDescent="0.25">
      <c r="A1508" s="11"/>
      <c r="B1508" s="11"/>
      <c r="C1508" s="11"/>
      <c r="D1508" s="11"/>
      <c r="E1508" s="11"/>
      <c r="H1508" s="11"/>
      <c r="I1508" s="20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</row>
    <row r="1509" spans="1:34" x14ac:dyDescent="0.25">
      <c r="A1509" s="11"/>
      <c r="B1509" s="11"/>
      <c r="C1509" s="11"/>
      <c r="D1509" s="11"/>
      <c r="E1509" s="11"/>
      <c r="H1509" s="11"/>
      <c r="I1509" s="20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</row>
    <row r="1510" spans="1:34" x14ac:dyDescent="0.25">
      <c r="A1510" s="11"/>
      <c r="B1510" s="11"/>
      <c r="C1510" s="11"/>
      <c r="D1510" s="11"/>
      <c r="E1510" s="11"/>
      <c r="H1510" s="11"/>
      <c r="I1510" s="20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</row>
    <row r="1511" spans="1:34" x14ac:dyDescent="0.25">
      <c r="A1511" s="11"/>
      <c r="B1511" s="11"/>
      <c r="C1511" s="11"/>
      <c r="D1511" s="11"/>
      <c r="E1511" s="11"/>
      <c r="H1511" s="11"/>
      <c r="I1511" s="20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</row>
    <row r="1512" spans="1:34" x14ac:dyDescent="0.25">
      <c r="A1512" s="11"/>
      <c r="B1512" s="11"/>
      <c r="C1512" s="11"/>
      <c r="D1512" s="11"/>
      <c r="E1512" s="11"/>
      <c r="H1512" s="11"/>
      <c r="I1512" s="20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</row>
    <row r="1513" spans="1:34" x14ac:dyDescent="0.25">
      <c r="A1513" s="11"/>
      <c r="B1513" s="11"/>
      <c r="C1513" s="11"/>
      <c r="D1513" s="11"/>
      <c r="E1513" s="11"/>
      <c r="H1513" s="11"/>
      <c r="I1513" s="20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</row>
    <row r="1514" spans="1:34" x14ac:dyDescent="0.25">
      <c r="A1514" s="11"/>
      <c r="B1514" s="11"/>
      <c r="C1514" s="11"/>
      <c r="D1514" s="11"/>
      <c r="E1514" s="11"/>
      <c r="H1514" s="11"/>
      <c r="I1514" s="20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</row>
    <row r="1515" spans="1:34" x14ac:dyDescent="0.25">
      <c r="A1515" s="11"/>
      <c r="B1515" s="11"/>
      <c r="C1515" s="11"/>
      <c r="D1515" s="11"/>
      <c r="E1515" s="11"/>
      <c r="H1515" s="11"/>
      <c r="I1515" s="20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</row>
    <row r="1516" spans="1:34" x14ac:dyDescent="0.25">
      <c r="A1516" s="11"/>
      <c r="B1516" s="11"/>
      <c r="C1516" s="11"/>
      <c r="D1516" s="11"/>
      <c r="E1516" s="11"/>
      <c r="H1516" s="11"/>
      <c r="I1516" s="20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</row>
    <row r="1517" spans="1:34" x14ac:dyDescent="0.25">
      <c r="A1517" s="11"/>
      <c r="B1517" s="11"/>
      <c r="C1517" s="11"/>
      <c r="D1517" s="11"/>
      <c r="E1517" s="11"/>
      <c r="H1517" s="11"/>
      <c r="I1517" s="20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</row>
    <row r="1518" spans="1:34" x14ac:dyDescent="0.25">
      <c r="A1518" s="11"/>
      <c r="B1518" s="11"/>
      <c r="C1518" s="11"/>
      <c r="D1518" s="11"/>
      <c r="E1518" s="11"/>
      <c r="H1518" s="11"/>
      <c r="I1518" s="20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</row>
    <row r="1519" spans="1:34" x14ac:dyDescent="0.25">
      <c r="A1519" s="11"/>
      <c r="B1519" s="11"/>
      <c r="C1519" s="11"/>
      <c r="D1519" s="11"/>
      <c r="E1519" s="11"/>
      <c r="H1519" s="11"/>
      <c r="I1519" s="20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</row>
    <row r="1520" spans="1:34" x14ac:dyDescent="0.25">
      <c r="A1520" s="11"/>
      <c r="B1520" s="11"/>
      <c r="C1520" s="11"/>
      <c r="D1520" s="11"/>
      <c r="E1520" s="11"/>
      <c r="H1520" s="11"/>
      <c r="I1520" s="20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</row>
    <row r="1521" spans="1:34" x14ac:dyDescent="0.25">
      <c r="A1521" s="11"/>
      <c r="B1521" s="11"/>
      <c r="C1521" s="11"/>
      <c r="D1521" s="11"/>
      <c r="E1521" s="11"/>
      <c r="H1521" s="11"/>
      <c r="I1521" s="20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</row>
    <row r="1522" spans="1:34" x14ac:dyDescent="0.25">
      <c r="A1522" s="11"/>
      <c r="B1522" s="11"/>
      <c r="C1522" s="11"/>
      <c r="D1522" s="11"/>
      <c r="E1522" s="11"/>
      <c r="H1522" s="11"/>
      <c r="I1522" s="20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</row>
    <row r="1523" spans="1:34" x14ac:dyDescent="0.25">
      <c r="A1523" s="11"/>
      <c r="B1523" s="11"/>
      <c r="C1523" s="11"/>
      <c r="D1523" s="11"/>
      <c r="E1523" s="11"/>
      <c r="H1523" s="11"/>
      <c r="I1523" s="20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</row>
    <row r="1524" spans="1:34" x14ac:dyDescent="0.25">
      <c r="A1524" s="11"/>
      <c r="B1524" s="11"/>
      <c r="C1524" s="11"/>
      <c r="D1524" s="11"/>
      <c r="E1524" s="11"/>
      <c r="H1524" s="11"/>
      <c r="I1524" s="20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</row>
    <row r="1525" spans="1:34" x14ac:dyDescent="0.25">
      <c r="A1525" s="11"/>
      <c r="B1525" s="11"/>
      <c r="C1525" s="11"/>
      <c r="D1525" s="11"/>
      <c r="E1525" s="11"/>
      <c r="H1525" s="11"/>
      <c r="I1525" s="20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</row>
    <row r="1526" spans="1:34" x14ac:dyDescent="0.25">
      <c r="A1526" s="11"/>
      <c r="B1526" s="11"/>
      <c r="C1526" s="11"/>
      <c r="D1526" s="11"/>
      <c r="E1526" s="11"/>
      <c r="H1526" s="11"/>
      <c r="I1526" s="20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</row>
    <row r="1527" spans="1:34" x14ac:dyDescent="0.25">
      <c r="A1527" s="11"/>
      <c r="B1527" s="11"/>
      <c r="C1527" s="11"/>
      <c r="D1527" s="11"/>
      <c r="E1527" s="11"/>
      <c r="H1527" s="11"/>
      <c r="I1527" s="20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</row>
    <row r="1528" spans="1:34" x14ac:dyDescent="0.25">
      <c r="A1528" s="11"/>
      <c r="B1528" s="11"/>
      <c r="C1528" s="11"/>
      <c r="D1528" s="11"/>
      <c r="E1528" s="11"/>
      <c r="H1528" s="11"/>
      <c r="I1528" s="20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</row>
    <row r="1529" spans="1:34" x14ac:dyDescent="0.25">
      <c r="A1529" s="11"/>
      <c r="B1529" s="11"/>
      <c r="C1529" s="11"/>
      <c r="D1529" s="11"/>
      <c r="E1529" s="11"/>
      <c r="H1529" s="11"/>
      <c r="I1529" s="20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</row>
    <row r="1530" spans="1:34" x14ac:dyDescent="0.25">
      <c r="A1530" s="11"/>
      <c r="B1530" s="11"/>
      <c r="C1530" s="11"/>
      <c r="D1530" s="11"/>
      <c r="E1530" s="11"/>
      <c r="H1530" s="11"/>
      <c r="I1530" s="20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</row>
    <row r="1531" spans="1:34" x14ac:dyDescent="0.25">
      <c r="A1531" s="11"/>
      <c r="B1531" s="11"/>
      <c r="C1531" s="11"/>
      <c r="D1531" s="11"/>
      <c r="E1531" s="11"/>
      <c r="H1531" s="11"/>
      <c r="I1531" s="20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</row>
    <row r="1532" spans="1:34" x14ac:dyDescent="0.25">
      <c r="A1532" s="11"/>
      <c r="B1532" s="11"/>
      <c r="C1532" s="11"/>
      <c r="D1532" s="11"/>
      <c r="E1532" s="11"/>
      <c r="H1532" s="11"/>
      <c r="I1532" s="20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</row>
    <row r="1533" spans="1:34" x14ac:dyDescent="0.25">
      <c r="A1533" s="11"/>
      <c r="B1533" s="11"/>
      <c r="C1533" s="11"/>
      <c r="D1533" s="11"/>
      <c r="E1533" s="11"/>
      <c r="H1533" s="11"/>
      <c r="I1533" s="20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</row>
    <row r="1534" spans="1:34" x14ac:dyDescent="0.25">
      <c r="A1534" s="11"/>
      <c r="B1534" s="11"/>
      <c r="C1534" s="11"/>
      <c r="D1534" s="11"/>
      <c r="E1534" s="11"/>
      <c r="H1534" s="11"/>
      <c r="I1534" s="20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</row>
    <row r="1535" spans="1:34" x14ac:dyDescent="0.25">
      <c r="A1535" s="11"/>
      <c r="B1535" s="11"/>
      <c r="C1535" s="11"/>
      <c r="D1535" s="11"/>
      <c r="E1535" s="11"/>
      <c r="H1535" s="11"/>
      <c r="I1535" s="20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</row>
    <row r="1536" spans="1:34" x14ac:dyDescent="0.25">
      <c r="A1536" s="11"/>
      <c r="B1536" s="11"/>
      <c r="C1536" s="11"/>
      <c r="D1536" s="11"/>
      <c r="E1536" s="11"/>
      <c r="H1536" s="11"/>
      <c r="I1536" s="20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</row>
    <row r="1537" spans="1:34" x14ac:dyDescent="0.25">
      <c r="A1537" s="11"/>
      <c r="B1537" s="11"/>
      <c r="C1537" s="11"/>
      <c r="D1537" s="11"/>
      <c r="E1537" s="11"/>
      <c r="H1537" s="11"/>
      <c r="I1537" s="20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</row>
    <row r="1538" spans="1:34" x14ac:dyDescent="0.25">
      <c r="A1538" s="11"/>
      <c r="B1538" s="11"/>
      <c r="C1538" s="11"/>
      <c r="D1538" s="11"/>
      <c r="E1538" s="11"/>
      <c r="H1538" s="11"/>
      <c r="I1538" s="20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</row>
    <row r="1539" spans="1:34" x14ac:dyDescent="0.25">
      <c r="A1539" s="11"/>
      <c r="B1539" s="11"/>
      <c r="C1539" s="11"/>
      <c r="D1539" s="11"/>
      <c r="E1539" s="11"/>
      <c r="H1539" s="11"/>
      <c r="I1539" s="20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</row>
    <row r="1540" spans="1:34" x14ac:dyDescent="0.25">
      <c r="A1540" s="11"/>
      <c r="B1540" s="11"/>
      <c r="C1540" s="11"/>
      <c r="D1540" s="11"/>
      <c r="E1540" s="11"/>
      <c r="H1540" s="11"/>
      <c r="I1540" s="20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</row>
    <row r="1541" spans="1:34" x14ac:dyDescent="0.25">
      <c r="A1541" s="11"/>
      <c r="B1541" s="11"/>
      <c r="C1541" s="11"/>
      <c r="D1541" s="11"/>
      <c r="E1541" s="11"/>
      <c r="H1541" s="11"/>
      <c r="I1541" s="20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</row>
    <row r="1542" spans="1:34" x14ac:dyDescent="0.25">
      <c r="A1542" s="11"/>
      <c r="B1542" s="11"/>
      <c r="C1542" s="11"/>
      <c r="D1542" s="11"/>
      <c r="E1542" s="11"/>
      <c r="H1542" s="11"/>
      <c r="I1542" s="20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</row>
    <row r="1543" spans="1:34" x14ac:dyDescent="0.25">
      <c r="A1543" s="11"/>
      <c r="B1543" s="11"/>
      <c r="C1543" s="11"/>
      <c r="D1543" s="11"/>
      <c r="E1543" s="11"/>
      <c r="H1543" s="11"/>
      <c r="I1543" s="20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</row>
    <row r="1544" spans="1:34" x14ac:dyDescent="0.25">
      <c r="A1544" s="11"/>
      <c r="B1544" s="11"/>
      <c r="C1544" s="11"/>
      <c r="D1544" s="11"/>
      <c r="E1544" s="11"/>
      <c r="H1544" s="11"/>
      <c r="I1544" s="20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</row>
    <row r="1545" spans="1:34" x14ac:dyDescent="0.25">
      <c r="A1545" s="11"/>
      <c r="B1545" s="11"/>
      <c r="C1545" s="11"/>
      <c r="D1545" s="11"/>
      <c r="E1545" s="11"/>
      <c r="H1545" s="11"/>
      <c r="I1545" s="20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</row>
    <row r="1546" spans="1:34" x14ac:dyDescent="0.25">
      <c r="A1546" s="11"/>
      <c r="B1546" s="11"/>
      <c r="C1546" s="11"/>
      <c r="D1546" s="11"/>
      <c r="E1546" s="11"/>
      <c r="H1546" s="11"/>
      <c r="I1546" s="20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</row>
    <row r="1547" spans="1:34" x14ac:dyDescent="0.25">
      <c r="A1547" s="11"/>
      <c r="B1547" s="11"/>
      <c r="C1547" s="11"/>
      <c r="D1547" s="11"/>
      <c r="E1547" s="11"/>
      <c r="H1547" s="11"/>
      <c r="I1547" s="20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</row>
    <row r="1548" spans="1:34" x14ac:dyDescent="0.25">
      <c r="A1548" s="11"/>
      <c r="B1548" s="11"/>
      <c r="C1548" s="11"/>
      <c r="D1548" s="11"/>
      <c r="E1548" s="11"/>
      <c r="H1548" s="11"/>
      <c r="I1548" s="20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</row>
    <row r="1549" spans="1:34" x14ac:dyDescent="0.25">
      <c r="A1549" s="11"/>
      <c r="B1549" s="11"/>
      <c r="C1549" s="11"/>
      <c r="D1549" s="11"/>
      <c r="E1549" s="11"/>
      <c r="H1549" s="11"/>
      <c r="I1549" s="20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</row>
    <row r="1550" spans="1:34" x14ac:dyDescent="0.25">
      <c r="A1550" s="11"/>
      <c r="B1550" s="11"/>
      <c r="C1550" s="11"/>
      <c r="D1550" s="11"/>
      <c r="E1550" s="11"/>
      <c r="H1550" s="11"/>
      <c r="I1550" s="20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</row>
    <row r="1551" spans="1:34" x14ac:dyDescent="0.25">
      <c r="A1551" s="11"/>
      <c r="B1551" s="11"/>
      <c r="C1551" s="11"/>
      <c r="D1551" s="11"/>
      <c r="E1551" s="11"/>
      <c r="H1551" s="11"/>
      <c r="I1551" s="20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</row>
    <row r="1552" spans="1:34" x14ac:dyDescent="0.25">
      <c r="A1552" s="11"/>
      <c r="B1552" s="11"/>
      <c r="C1552" s="11"/>
      <c r="D1552" s="11"/>
      <c r="E1552" s="11"/>
      <c r="H1552" s="11"/>
      <c r="I1552" s="20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</row>
    <row r="1553" spans="1:34" x14ac:dyDescent="0.25">
      <c r="A1553" s="11"/>
      <c r="B1553" s="11"/>
      <c r="C1553" s="11"/>
      <c r="D1553" s="11"/>
      <c r="E1553" s="11"/>
      <c r="H1553" s="11"/>
      <c r="I1553" s="20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</row>
    <row r="1554" spans="1:34" x14ac:dyDescent="0.25">
      <c r="A1554" s="11"/>
      <c r="B1554" s="11"/>
      <c r="C1554" s="11"/>
      <c r="D1554" s="11"/>
      <c r="E1554" s="11"/>
      <c r="H1554" s="11"/>
      <c r="I1554" s="20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</row>
    <row r="1555" spans="1:34" x14ac:dyDescent="0.25">
      <c r="A1555" s="11"/>
      <c r="B1555" s="11"/>
      <c r="C1555" s="11"/>
      <c r="D1555" s="11"/>
      <c r="E1555" s="11"/>
      <c r="H1555" s="11"/>
      <c r="I1555" s="20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</row>
    <row r="1556" spans="1:34" x14ac:dyDescent="0.25">
      <c r="A1556" s="11"/>
      <c r="B1556" s="11"/>
      <c r="C1556" s="11"/>
      <c r="D1556" s="11"/>
      <c r="E1556" s="11"/>
      <c r="H1556" s="11"/>
      <c r="I1556" s="20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</row>
    <row r="1557" spans="1:34" x14ac:dyDescent="0.25">
      <c r="A1557" s="11"/>
      <c r="B1557" s="11"/>
      <c r="C1557" s="11"/>
      <c r="D1557" s="11"/>
      <c r="E1557" s="11"/>
      <c r="H1557" s="11"/>
      <c r="I1557" s="20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</row>
    <row r="1558" spans="1:34" x14ac:dyDescent="0.25">
      <c r="A1558" s="11"/>
      <c r="B1558" s="11"/>
      <c r="C1558" s="11"/>
      <c r="D1558" s="11"/>
      <c r="E1558" s="11"/>
      <c r="H1558" s="11"/>
      <c r="I1558" s="20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</row>
    <row r="1559" spans="1:34" x14ac:dyDescent="0.25">
      <c r="A1559" s="11"/>
      <c r="B1559" s="11"/>
      <c r="C1559" s="11"/>
      <c r="D1559" s="11"/>
      <c r="E1559" s="11"/>
      <c r="H1559" s="11"/>
      <c r="I1559" s="20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</row>
    <row r="1560" spans="1:34" x14ac:dyDescent="0.25">
      <c r="A1560" s="11"/>
      <c r="B1560" s="11"/>
      <c r="C1560" s="11"/>
      <c r="D1560" s="11"/>
      <c r="E1560" s="11"/>
      <c r="H1560" s="11"/>
      <c r="I1560" s="20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</row>
    <row r="1561" spans="1:34" x14ac:dyDescent="0.25">
      <c r="A1561" s="11"/>
      <c r="B1561" s="11"/>
      <c r="C1561" s="11"/>
      <c r="D1561" s="11"/>
      <c r="E1561" s="11"/>
      <c r="H1561" s="11"/>
      <c r="I1561" s="20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</row>
    <row r="1562" spans="1:34" x14ac:dyDescent="0.25">
      <c r="A1562" s="11"/>
      <c r="B1562" s="11"/>
      <c r="C1562" s="11"/>
      <c r="D1562" s="11"/>
      <c r="E1562" s="11"/>
      <c r="H1562" s="11"/>
      <c r="I1562" s="20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</row>
    <row r="1563" spans="1:34" x14ac:dyDescent="0.25">
      <c r="A1563" s="11"/>
      <c r="B1563" s="11"/>
      <c r="C1563" s="11"/>
      <c r="D1563" s="11"/>
      <c r="E1563" s="11"/>
      <c r="H1563" s="11"/>
      <c r="I1563" s="20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</row>
    <row r="1564" spans="1:34" x14ac:dyDescent="0.25">
      <c r="A1564" s="11"/>
      <c r="B1564" s="11"/>
      <c r="C1564" s="11"/>
      <c r="D1564" s="11"/>
      <c r="E1564" s="11"/>
      <c r="H1564" s="11"/>
      <c r="I1564" s="20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</row>
    <row r="1565" spans="1:34" x14ac:dyDescent="0.25">
      <c r="A1565" s="11"/>
      <c r="B1565" s="11"/>
      <c r="C1565" s="11"/>
      <c r="D1565" s="11"/>
      <c r="E1565" s="11"/>
      <c r="H1565" s="11"/>
      <c r="I1565" s="20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</row>
    <row r="1566" spans="1:34" x14ac:dyDescent="0.25">
      <c r="A1566" s="11"/>
      <c r="B1566" s="11"/>
      <c r="C1566" s="11"/>
      <c r="D1566" s="11"/>
      <c r="E1566" s="11"/>
      <c r="H1566" s="11"/>
      <c r="I1566" s="20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</row>
    <row r="1567" spans="1:34" x14ac:dyDescent="0.25">
      <c r="A1567" s="11"/>
      <c r="B1567" s="11"/>
      <c r="C1567" s="11"/>
      <c r="D1567" s="11"/>
      <c r="E1567" s="11"/>
      <c r="H1567" s="11"/>
      <c r="I1567" s="20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</row>
    <row r="1568" spans="1:34" x14ac:dyDescent="0.25">
      <c r="A1568" s="11"/>
      <c r="B1568" s="11"/>
      <c r="C1568" s="11"/>
      <c r="D1568" s="11"/>
      <c r="E1568" s="11"/>
      <c r="H1568" s="11"/>
      <c r="I1568" s="20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</row>
    <row r="1569" spans="1:34" x14ac:dyDescent="0.25">
      <c r="A1569" s="11"/>
      <c r="B1569" s="11"/>
      <c r="C1569" s="11"/>
      <c r="D1569" s="11"/>
      <c r="E1569" s="11"/>
      <c r="H1569" s="11"/>
      <c r="I1569" s="20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</row>
    <row r="1570" spans="1:34" x14ac:dyDescent="0.25">
      <c r="A1570" s="11"/>
      <c r="B1570" s="11"/>
      <c r="C1570" s="11"/>
      <c r="D1570" s="11"/>
      <c r="E1570" s="11"/>
      <c r="H1570" s="11"/>
      <c r="I1570" s="20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</row>
    <row r="1571" spans="1:34" x14ac:dyDescent="0.25">
      <c r="A1571" s="11"/>
      <c r="B1571" s="11"/>
      <c r="C1571" s="11"/>
      <c r="D1571" s="11"/>
      <c r="E1571" s="11"/>
      <c r="H1571" s="11"/>
      <c r="I1571" s="20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</row>
    <row r="1572" spans="1:34" x14ac:dyDescent="0.25">
      <c r="A1572" s="11"/>
      <c r="B1572" s="11"/>
      <c r="C1572" s="11"/>
      <c r="D1572" s="11"/>
      <c r="E1572" s="11"/>
      <c r="H1572" s="11"/>
      <c r="I1572" s="20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</row>
    <row r="1573" spans="1:34" x14ac:dyDescent="0.25">
      <c r="A1573" s="11"/>
      <c r="B1573" s="11"/>
      <c r="C1573" s="11"/>
      <c r="D1573" s="11"/>
      <c r="E1573" s="11"/>
      <c r="H1573" s="11"/>
      <c r="I1573" s="20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</row>
    <row r="1574" spans="1:34" x14ac:dyDescent="0.25">
      <c r="A1574" s="11"/>
      <c r="B1574" s="11"/>
      <c r="C1574" s="11"/>
      <c r="D1574" s="11"/>
      <c r="E1574" s="11"/>
      <c r="H1574" s="11"/>
      <c r="I1574" s="20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</row>
    <row r="1575" spans="1:34" x14ac:dyDescent="0.25">
      <c r="A1575" s="11"/>
      <c r="B1575" s="11"/>
      <c r="C1575" s="11"/>
      <c r="D1575" s="11"/>
      <c r="E1575" s="11"/>
      <c r="H1575" s="11"/>
      <c r="I1575" s="20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</row>
    <row r="1576" spans="1:34" x14ac:dyDescent="0.25">
      <c r="A1576" s="11"/>
      <c r="B1576" s="11"/>
      <c r="C1576" s="11"/>
      <c r="D1576" s="11"/>
      <c r="E1576" s="11"/>
      <c r="H1576" s="11"/>
      <c r="I1576" s="20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</row>
    <row r="1577" spans="1:34" x14ac:dyDescent="0.25">
      <c r="A1577" s="11"/>
      <c r="B1577" s="11"/>
      <c r="C1577" s="11"/>
      <c r="D1577" s="11"/>
      <c r="E1577" s="11"/>
      <c r="H1577" s="11"/>
      <c r="I1577" s="20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</row>
    <row r="1578" spans="1:34" x14ac:dyDescent="0.25">
      <c r="A1578" s="11"/>
      <c r="B1578" s="11"/>
      <c r="C1578" s="11"/>
      <c r="D1578" s="11"/>
      <c r="E1578" s="11"/>
      <c r="H1578" s="11"/>
      <c r="I1578" s="20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</row>
    <row r="1579" spans="1:34" x14ac:dyDescent="0.25">
      <c r="A1579" s="11"/>
      <c r="B1579" s="11"/>
      <c r="C1579" s="11"/>
      <c r="D1579" s="11"/>
      <c r="E1579" s="11"/>
      <c r="H1579" s="11"/>
      <c r="I1579" s="20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</row>
    <row r="1580" spans="1:34" x14ac:dyDescent="0.25">
      <c r="A1580" s="11"/>
      <c r="B1580" s="11"/>
      <c r="C1580" s="11"/>
      <c r="D1580" s="11"/>
      <c r="E1580" s="11"/>
      <c r="H1580" s="11"/>
      <c r="I1580" s="20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</row>
    <row r="1581" spans="1:34" x14ac:dyDescent="0.25">
      <c r="A1581" s="11"/>
      <c r="B1581" s="11"/>
      <c r="C1581" s="11"/>
      <c r="D1581" s="11"/>
      <c r="E1581" s="11"/>
      <c r="H1581" s="11"/>
      <c r="I1581" s="20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</row>
    <row r="1582" spans="1:34" x14ac:dyDescent="0.25">
      <c r="A1582" s="11"/>
      <c r="B1582" s="11"/>
      <c r="C1582" s="11"/>
      <c r="D1582" s="11"/>
      <c r="E1582" s="11"/>
      <c r="H1582" s="11"/>
      <c r="I1582" s="20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</row>
    <row r="1583" spans="1:34" x14ac:dyDescent="0.25">
      <c r="A1583" s="11"/>
      <c r="B1583" s="11"/>
      <c r="C1583" s="11"/>
      <c r="D1583" s="11"/>
      <c r="E1583" s="11"/>
      <c r="H1583" s="11"/>
      <c r="I1583" s="20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</row>
    <row r="1584" spans="1:34" x14ac:dyDescent="0.25">
      <c r="A1584" s="11"/>
      <c r="B1584" s="11"/>
      <c r="C1584" s="11"/>
      <c r="D1584" s="11"/>
      <c r="E1584" s="11"/>
      <c r="H1584" s="11"/>
      <c r="I1584" s="20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</row>
    <row r="1585" spans="1:34" x14ac:dyDescent="0.25">
      <c r="A1585" s="11"/>
      <c r="B1585" s="11"/>
      <c r="C1585" s="11"/>
      <c r="D1585" s="11"/>
      <c r="E1585" s="11"/>
      <c r="H1585" s="11"/>
      <c r="I1585" s="20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</row>
    <row r="1586" spans="1:34" x14ac:dyDescent="0.25">
      <c r="A1586" s="11"/>
      <c r="B1586" s="11"/>
      <c r="C1586" s="11"/>
      <c r="D1586" s="11"/>
      <c r="E1586" s="11"/>
      <c r="H1586" s="11"/>
      <c r="I1586" s="20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</row>
    <row r="1587" spans="1:34" x14ac:dyDescent="0.25">
      <c r="A1587" s="11"/>
      <c r="B1587" s="11"/>
      <c r="C1587" s="11"/>
      <c r="D1587" s="11"/>
      <c r="E1587" s="11"/>
      <c r="H1587" s="11"/>
      <c r="I1587" s="20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</row>
    <row r="1588" spans="1:34" x14ac:dyDescent="0.25">
      <c r="A1588" s="11"/>
      <c r="B1588" s="11"/>
      <c r="C1588" s="11"/>
      <c r="D1588" s="11"/>
      <c r="E1588" s="11"/>
      <c r="H1588" s="11"/>
      <c r="I1588" s="20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</row>
    <row r="1589" spans="1:34" x14ac:dyDescent="0.25">
      <c r="A1589" s="11"/>
      <c r="B1589" s="11"/>
      <c r="C1589" s="11"/>
      <c r="D1589" s="11"/>
      <c r="E1589" s="11"/>
      <c r="H1589" s="11"/>
      <c r="I1589" s="20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</row>
    <row r="1590" spans="1:34" x14ac:dyDescent="0.25">
      <c r="A1590" s="11"/>
      <c r="B1590" s="11"/>
      <c r="C1590" s="11"/>
      <c r="D1590" s="11"/>
      <c r="E1590" s="11"/>
      <c r="H1590" s="11"/>
      <c r="I1590" s="20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</row>
    <row r="1591" spans="1:34" x14ac:dyDescent="0.25">
      <c r="A1591" s="11"/>
      <c r="B1591" s="11"/>
      <c r="C1591" s="11"/>
      <c r="D1591" s="11"/>
      <c r="E1591" s="11"/>
      <c r="H1591" s="11"/>
      <c r="I1591" s="20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</row>
    <row r="1592" spans="1:34" x14ac:dyDescent="0.25">
      <c r="A1592" s="11"/>
      <c r="B1592" s="11"/>
      <c r="C1592" s="11"/>
      <c r="D1592" s="11"/>
      <c r="E1592" s="11"/>
      <c r="H1592" s="11"/>
      <c r="I1592" s="20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</row>
    <row r="1593" spans="1:34" x14ac:dyDescent="0.25">
      <c r="A1593" s="11"/>
      <c r="B1593" s="11"/>
      <c r="C1593" s="11"/>
      <c r="D1593" s="11"/>
      <c r="E1593" s="11"/>
      <c r="H1593" s="11"/>
      <c r="I1593" s="20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</row>
    <row r="1594" spans="1:34" x14ac:dyDescent="0.25">
      <c r="A1594" s="11"/>
      <c r="B1594" s="11"/>
      <c r="C1594" s="11"/>
      <c r="D1594" s="11"/>
      <c r="E1594" s="11"/>
      <c r="H1594" s="11"/>
      <c r="I1594" s="20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</row>
    <row r="1595" spans="1:34" x14ac:dyDescent="0.25">
      <c r="A1595" s="11"/>
      <c r="B1595" s="11"/>
      <c r="C1595" s="11"/>
      <c r="D1595" s="11"/>
      <c r="E1595" s="11"/>
      <c r="H1595" s="11"/>
      <c r="I1595" s="20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</row>
    <row r="1596" spans="1:34" x14ac:dyDescent="0.25">
      <c r="A1596" s="11"/>
      <c r="B1596" s="11"/>
      <c r="C1596" s="11"/>
      <c r="D1596" s="11"/>
      <c r="E1596" s="11"/>
      <c r="H1596" s="11"/>
      <c r="I1596" s="20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</row>
    <row r="1597" spans="1:34" x14ac:dyDescent="0.25">
      <c r="A1597" s="11"/>
      <c r="B1597" s="11"/>
      <c r="C1597" s="11"/>
      <c r="D1597" s="11"/>
      <c r="E1597" s="11"/>
      <c r="H1597" s="11"/>
      <c r="I1597" s="20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</row>
    <row r="1598" spans="1:34" x14ac:dyDescent="0.25">
      <c r="A1598" s="11"/>
      <c r="B1598" s="11"/>
      <c r="C1598" s="11"/>
      <c r="D1598" s="11"/>
      <c r="E1598" s="11"/>
      <c r="H1598" s="11"/>
      <c r="I1598" s="20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</row>
    <row r="1599" spans="1:34" x14ac:dyDescent="0.25">
      <c r="A1599" s="11"/>
      <c r="B1599" s="11"/>
      <c r="C1599" s="11"/>
      <c r="D1599" s="11"/>
      <c r="E1599" s="11"/>
      <c r="H1599" s="11"/>
      <c r="I1599" s="20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</row>
    <row r="1600" spans="1:34" x14ac:dyDescent="0.25">
      <c r="A1600" s="11"/>
      <c r="B1600" s="11"/>
      <c r="C1600" s="11"/>
      <c r="D1600" s="11"/>
      <c r="E1600" s="11"/>
      <c r="H1600" s="11"/>
      <c r="I1600" s="20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</row>
    <row r="1601" spans="1:34" x14ac:dyDescent="0.25">
      <c r="A1601" s="11"/>
      <c r="B1601" s="11"/>
      <c r="C1601" s="11"/>
      <c r="D1601" s="11"/>
      <c r="E1601" s="11"/>
      <c r="H1601" s="11"/>
      <c r="I1601" s="20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</row>
    <row r="1602" spans="1:34" x14ac:dyDescent="0.25">
      <c r="A1602" s="11"/>
      <c r="B1602" s="11"/>
      <c r="C1602" s="11"/>
      <c r="D1602" s="11"/>
      <c r="E1602" s="11"/>
      <c r="H1602" s="11"/>
      <c r="I1602" s="20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</row>
    <row r="1603" spans="1:34" x14ac:dyDescent="0.25">
      <c r="A1603" s="11"/>
      <c r="B1603" s="11"/>
      <c r="C1603" s="11"/>
      <c r="D1603" s="11"/>
      <c r="E1603" s="11"/>
      <c r="H1603" s="11"/>
      <c r="I1603" s="20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</row>
    <row r="1604" spans="1:34" x14ac:dyDescent="0.25">
      <c r="A1604" s="11"/>
      <c r="B1604" s="11"/>
      <c r="C1604" s="11"/>
      <c r="D1604" s="11"/>
      <c r="E1604" s="11"/>
      <c r="H1604" s="11"/>
      <c r="I1604" s="20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</row>
    <row r="1605" spans="1:34" x14ac:dyDescent="0.25">
      <c r="A1605" s="11"/>
      <c r="B1605" s="11"/>
      <c r="C1605" s="11"/>
      <c r="D1605" s="11"/>
      <c r="E1605" s="11"/>
      <c r="H1605" s="11"/>
      <c r="I1605" s="20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</row>
    <row r="1606" spans="1:34" x14ac:dyDescent="0.25">
      <c r="A1606" s="11"/>
      <c r="B1606" s="11"/>
      <c r="C1606" s="11"/>
      <c r="D1606" s="11"/>
      <c r="E1606" s="11"/>
      <c r="H1606" s="11"/>
      <c r="I1606" s="20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</row>
    <row r="1607" spans="1:34" x14ac:dyDescent="0.25">
      <c r="A1607" s="11"/>
      <c r="B1607" s="11"/>
      <c r="C1607" s="11"/>
      <c r="D1607" s="11"/>
      <c r="E1607" s="11"/>
      <c r="H1607" s="11"/>
      <c r="I1607" s="20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</row>
    <row r="1608" spans="1:34" x14ac:dyDescent="0.25">
      <c r="A1608" s="11"/>
      <c r="B1608" s="11"/>
      <c r="C1608" s="11"/>
      <c r="D1608" s="11"/>
      <c r="E1608" s="11"/>
      <c r="H1608" s="11"/>
      <c r="I1608" s="20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</row>
    <row r="1609" spans="1:34" x14ac:dyDescent="0.25">
      <c r="A1609" s="11"/>
      <c r="B1609" s="11"/>
      <c r="C1609" s="11"/>
      <c r="D1609" s="11"/>
      <c r="E1609" s="11"/>
      <c r="H1609" s="11"/>
      <c r="I1609" s="20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</row>
    <row r="1610" spans="1:34" x14ac:dyDescent="0.25">
      <c r="A1610" s="11"/>
      <c r="B1610" s="11"/>
      <c r="C1610" s="11"/>
      <c r="D1610" s="11"/>
      <c r="E1610" s="11"/>
      <c r="H1610" s="11"/>
      <c r="I1610" s="20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</row>
    <row r="1611" spans="1:34" x14ac:dyDescent="0.25">
      <c r="A1611" s="11"/>
      <c r="B1611" s="11"/>
      <c r="C1611" s="11"/>
      <c r="D1611" s="11"/>
      <c r="E1611" s="11"/>
      <c r="H1611" s="11"/>
      <c r="I1611" s="20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</row>
    <row r="1612" spans="1:34" x14ac:dyDescent="0.25">
      <c r="A1612" s="11"/>
      <c r="B1612" s="11"/>
      <c r="C1612" s="11"/>
      <c r="D1612" s="11"/>
      <c r="E1612" s="11"/>
      <c r="H1612" s="11"/>
      <c r="I1612" s="20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</row>
    <row r="1613" spans="1:34" x14ac:dyDescent="0.25">
      <c r="A1613" s="11"/>
      <c r="B1613" s="11"/>
      <c r="C1613" s="11"/>
      <c r="D1613" s="11"/>
      <c r="E1613" s="11"/>
      <c r="H1613" s="11"/>
      <c r="I1613" s="20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</row>
    <row r="1614" spans="1:34" x14ac:dyDescent="0.25">
      <c r="A1614" s="11"/>
      <c r="B1614" s="11"/>
      <c r="C1614" s="11"/>
      <c r="D1614" s="11"/>
      <c r="E1614" s="11"/>
      <c r="H1614" s="11"/>
      <c r="I1614" s="20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</row>
    <row r="1615" spans="1:34" x14ac:dyDescent="0.25">
      <c r="A1615" s="11"/>
      <c r="B1615" s="11"/>
      <c r="C1615" s="11"/>
      <c r="D1615" s="11"/>
      <c r="E1615" s="11"/>
      <c r="H1615" s="11"/>
      <c r="I1615" s="20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</row>
    <row r="1616" spans="1:34" x14ac:dyDescent="0.25">
      <c r="A1616" s="11"/>
      <c r="B1616" s="11"/>
      <c r="C1616" s="11"/>
      <c r="D1616" s="11"/>
      <c r="E1616" s="11"/>
      <c r="H1616" s="11"/>
      <c r="I1616" s="20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</row>
    <row r="1617" spans="1:34" x14ac:dyDescent="0.25">
      <c r="A1617" s="11"/>
      <c r="B1617" s="11"/>
      <c r="C1617" s="11"/>
      <c r="D1617" s="11"/>
      <c r="E1617" s="11"/>
      <c r="H1617" s="11"/>
      <c r="I1617" s="20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</row>
    <row r="1618" spans="1:34" x14ac:dyDescent="0.25">
      <c r="A1618" s="11"/>
      <c r="B1618" s="11"/>
      <c r="C1618" s="11"/>
      <c r="D1618" s="11"/>
      <c r="E1618" s="11"/>
      <c r="H1618" s="11"/>
      <c r="I1618" s="20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</row>
    <row r="1619" spans="1:34" x14ac:dyDescent="0.25">
      <c r="A1619" s="11"/>
      <c r="B1619" s="11"/>
      <c r="C1619" s="11"/>
      <c r="D1619" s="11"/>
      <c r="E1619" s="11"/>
      <c r="H1619" s="11"/>
      <c r="I1619" s="20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</row>
    <row r="1620" spans="1:34" x14ac:dyDescent="0.25">
      <c r="A1620" s="11"/>
      <c r="B1620" s="11"/>
      <c r="C1620" s="11"/>
      <c r="D1620" s="11"/>
      <c r="E1620" s="11"/>
      <c r="H1620" s="11"/>
      <c r="I1620" s="20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</row>
    <row r="1621" spans="1:34" x14ac:dyDescent="0.25">
      <c r="A1621" s="11"/>
      <c r="B1621" s="11"/>
      <c r="C1621" s="11"/>
      <c r="D1621" s="11"/>
      <c r="E1621" s="11"/>
      <c r="H1621" s="11"/>
      <c r="I1621" s="20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</row>
    <row r="1622" spans="1:34" x14ac:dyDescent="0.25">
      <c r="A1622" s="11"/>
      <c r="B1622" s="11"/>
      <c r="C1622" s="11"/>
      <c r="D1622" s="11"/>
      <c r="E1622" s="11"/>
      <c r="H1622" s="11"/>
      <c r="I1622" s="20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</row>
    <row r="1623" spans="1:34" x14ac:dyDescent="0.25">
      <c r="A1623" s="11"/>
      <c r="B1623" s="11"/>
      <c r="C1623" s="11"/>
      <c r="D1623" s="11"/>
      <c r="E1623" s="11"/>
      <c r="H1623" s="11"/>
      <c r="I1623" s="20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</row>
    <row r="1624" spans="1:34" x14ac:dyDescent="0.25">
      <c r="A1624" s="11"/>
      <c r="B1624" s="11"/>
      <c r="C1624" s="11"/>
      <c r="D1624" s="11"/>
      <c r="E1624" s="11"/>
      <c r="H1624" s="11"/>
      <c r="I1624" s="20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</row>
    <row r="1625" spans="1:34" x14ac:dyDescent="0.25">
      <c r="A1625" s="11"/>
      <c r="B1625" s="11"/>
      <c r="C1625" s="11"/>
      <c r="D1625" s="11"/>
      <c r="E1625" s="11"/>
      <c r="H1625" s="11"/>
      <c r="I1625" s="20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</row>
    <row r="1626" spans="1:34" x14ac:dyDescent="0.25">
      <c r="A1626" s="11"/>
      <c r="B1626" s="11"/>
      <c r="C1626" s="11"/>
      <c r="D1626" s="11"/>
      <c r="E1626" s="11"/>
      <c r="H1626" s="11"/>
      <c r="I1626" s="20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</row>
    <row r="1627" spans="1:34" x14ac:dyDescent="0.25">
      <c r="A1627" s="11"/>
      <c r="B1627" s="11"/>
      <c r="C1627" s="11"/>
      <c r="D1627" s="11"/>
      <c r="E1627" s="11"/>
      <c r="H1627" s="11"/>
      <c r="I1627" s="20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</row>
    <row r="1628" spans="1:34" x14ac:dyDescent="0.25">
      <c r="A1628" s="11"/>
      <c r="B1628" s="11"/>
      <c r="C1628" s="11"/>
      <c r="D1628" s="11"/>
      <c r="E1628" s="11"/>
      <c r="H1628" s="11"/>
      <c r="I1628" s="20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</row>
    <row r="1629" spans="1:34" x14ac:dyDescent="0.25">
      <c r="A1629" s="11"/>
      <c r="B1629" s="11"/>
      <c r="C1629" s="11"/>
      <c r="D1629" s="11"/>
      <c r="E1629" s="11"/>
      <c r="H1629" s="11"/>
      <c r="I1629" s="20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</row>
    <row r="1630" spans="1:34" x14ac:dyDescent="0.25">
      <c r="A1630" s="11"/>
      <c r="B1630" s="11"/>
      <c r="C1630" s="11"/>
      <c r="D1630" s="11"/>
      <c r="E1630" s="11"/>
      <c r="H1630" s="11"/>
      <c r="I1630" s="20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</row>
    <row r="1631" spans="1:34" x14ac:dyDescent="0.25">
      <c r="A1631" s="11"/>
      <c r="B1631" s="11"/>
      <c r="C1631" s="11"/>
      <c r="D1631" s="11"/>
      <c r="E1631" s="11"/>
      <c r="H1631" s="11"/>
      <c r="I1631" s="20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</row>
    <row r="1632" spans="1:34" x14ac:dyDescent="0.25">
      <c r="A1632" s="11"/>
      <c r="B1632" s="11"/>
      <c r="C1632" s="11"/>
      <c r="D1632" s="11"/>
      <c r="E1632" s="11"/>
      <c r="H1632" s="11"/>
      <c r="I1632" s="20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</row>
    <row r="1633" spans="1:34" x14ac:dyDescent="0.25">
      <c r="A1633" s="11"/>
      <c r="B1633" s="11"/>
      <c r="C1633" s="11"/>
      <c r="D1633" s="11"/>
      <c r="E1633" s="11"/>
      <c r="H1633" s="11"/>
      <c r="I1633" s="20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</row>
    <row r="1634" spans="1:34" x14ac:dyDescent="0.25">
      <c r="A1634" s="11"/>
      <c r="B1634" s="11"/>
      <c r="C1634" s="11"/>
      <c r="D1634" s="11"/>
      <c r="E1634" s="11"/>
      <c r="H1634" s="11"/>
      <c r="I1634" s="20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</row>
    <row r="1635" spans="1:34" x14ac:dyDescent="0.25">
      <c r="A1635" s="11"/>
      <c r="B1635" s="11"/>
      <c r="C1635" s="11"/>
      <c r="D1635" s="11"/>
      <c r="E1635" s="11"/>
      <c r="H1635" s="11"/>
      <c r="I1635" s="20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</row>
    <row r="1636" spans="1:34" x14ac:dyDescent="0.25">
      <c r="A1636" s="11"/>
      <c r="B1636" s="11"/>
      <c r="C1636" s="11"/>
      <c r="D1636" s="11"/>
      <c r="E1636" s="11"/>
      <c r="H1636" s="11"/>
      <c r="I1636" s="20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</row>
    <row r="1637" spans="1:34" x14ac:dyDescent="0.25">
      <c r="A1637" s="11"/>
      <c r="B1637" s="11"/>
      <c r="C1637" s="11"/>
      <c r="D1637" s="11"/>
      <c r="E1637" s="11"/>
      <c r="H1637" s="11"/>
      <c r="I1637" s="20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</row>
    <row r="1638" spans="1:34" x14ac:dyDescent="0.25">
      <c r="A1638" s="11"/>
      <c r="B1638" s="11"/>
      <c r="C1638" s="11"/>
      <c r="D1638" s="11"/>
      <c r="E1638" s="11"/>
      <c r="H1638" s="11"/>
      <c r="I1638" s="20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</row>
    <row r="1639" spans="1:34" x14ac:dyDescent="0.25">
      <c r="A1639" s="11"/>
      <c r="B1639" s="11"/>
      <c r="C1639" s="11"/>
      <c r="D1639" s="11"/>
      <c r="E1639" s="11"/>
      <c r="H1639" s="11"/>
      <c r="I1639" s="20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</row>
    <row r="1640" spans="1:34" x14ac:dyDescent="0.25">
      <c r="A1640" s="11"/>
      <c r="B1640" s="11"/>
      <c r="C1640" s="11"/>
      <c r="D1640" s="11"/>
      <c r="E1640" s="11"/>
      <c r="H1640" s="11"/>
      <c r="I1640" s="20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</row>
    <row r="1641" spans="1:34" x14ac:dyDescent="0.25">
      <c r="A1641" s="11"/>
      <c r="B1641" s="11"/>
      <c r="C1641" s="11"/>
      <c r="D1641" s="11"/>
      <c r="E1641" s="11"/>
      <c r="H1641" s="11"/>
      <c r="I1641" s="20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</row>
    <row r="1642" spans="1:34" x14ac:dyDescent="0.25">
      <c r="A1642" s="11"/>
      <c r="B1642" s="11"/>
      <c r="C1642" s="11"/>
      <c r="D1642" s="11"/>
      <c r="E1642" s="11"/>
      <c r="H1642" s="11"/>
      <c r="I1642" s="20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</row>
    <row r="1643" spans="1:34" x14ac:dyDescent="0.25">
      <c r="A1643" s="11"/>
      <c r="B1643" s="11"/>
      <c r="C1643" s="11"/>
      <c r="D1643" s="11"/>
      <c r="E1643" s="11"/>
      <c r="H1643" s="11"/>
      <c r="I1643" s="20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</row>
    <row r="1644" spans="1:34" x14ac:dyDescent="0.25">
      <c r="A1644" s="11"/>
      <c r="B1644" s="11"/>
      <c r="C1644" s="11"/>
      <c r="D1644" s="11"/>
      <c r="E1644" s="11"/>
      <c r="H1644" s="11"/>
      <c r="I1644" s="20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</row>
    <row r="1645" spans="1:34" x14ac:dyDescent="0.25">
      <c r="A1645" s="11"/>
      <c r="B1645" s="11"/>
      <c r="C1645" s="11"/>
      <c r="D1645" s="11"/>
      <c r="E1645" s="11"/>
      <c r="H1645" s="11"/>
      <c r="I1645" s="20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</row>
    <row r="1646" spans="1:34" x14ac:dyDescent="0.25">
      <c r="A1646" s="11"/>
      <c r="B1646" s="11"/>
      <c r="C1646" s="11"/>
      <c r="D1646" s="11"/>
      <c r="E1646" s="11"/>
      <c r="H1646" s="11"/>
      <c r="I1646" s="20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</row>
    <row r="1647" spans="1:34" x14ac:dyDescent="0.25">
      <c r="A1647" s="11"/>
      <c r="B1647" s="11"/>
      <c r="C1647" s="11"/>
      <c r="D1647" s="11"/>
      <c r="E1647" s="11"/>
      <c r="H1647" s="11"/>
      <c r="I1647" s="20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</row>
    <row r="1648" spans="1:34" x14ac:dyDescent="0.25">
      <c r="A1648" s="11"/>
      <c r="B1648" s="11"/>
      <c r="C1648" s="11"/>
      <c r="D1648" s="11"/>
      <c r="E1648" s="11"/>
      <c r="H1648" s="11"/>
      <c r="I1648" s="20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</row>
    <row r="1649" spans="1:34" x14ac:dyDescent="0.25">
      <c r="A1649" s="11"/>
      <c r="B1649" s="11"/>
      <c r="C1649" s="11"/>
      <c r="D1649" s="11"/>
      <c r="E1649" s="11"/>
      <c r="H1649" s="11"/>
      <c r="I1649" s="20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</row>
    <row r="1650" spans="1:34" x14ac:dyDescent="0.25">
      <c r="A1650" s="11"/>
      <c r="B1650" s="11"/>
      <c r="C1650" s="11"/>
      <c r="D1650" s="11"/>
      <c r="E1650" s="11"/>
      <c r="H1650" s="11"/>
      <c r="I1650" s="20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</row>
    <row r="1651" spans="1:34" x14ac:dyDescent="0.25">
      <c r="A1651" s="11"/>
      <c r="B1651" s="11"/>
      <c r="C1651" s="11"/>
      <c r="D1651" s="11"/>
      <c r="E1651" s="11"/>
      <c r="H1651" s="11"/>
      <c r="I1651" s="20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</row>
    <row r="1652" spans="1:34" x14ac:dyDescent="0.25">
      <c r="A1652" s="11"/>
      <c r="B1652" s="11"/>
      <c r="C1652" s="11"/>
      <c r="D1652" s="11"/>
      <c r="E1652" s="11"/>
      <c r="H1652" s="11"/>
      <c r="I1652" s="20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</row>
    <row r="1653" spans="1:34" x14ac:dyDescent="0.25">
      <c r="A1653" s="11"/>
      <c r="B1653" s="11"/>
      <c r="C1653" s="11"/>
      <c r="D1653" s="11"/>
      <c r="E1653" s="11"/>
      <c r="H1653" s="11"/>
      <c r="I1653" s="20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</row>
    <row r="1654" spans="1:34" x14ac:dyDescent="0.25">
      <c r="A1654" s="11"/>
      <c r="B1654" s="11"/>
      <c r="C1654" s="11"/>
      <c r="D1654" s="11"/>
      <c r="E1654" s="11"/>
      <c r="H1654" s="11"/>
      <c r="I1654" s="20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</row>
    <row r="1655" spans="1:34" x14ac:dyDescent="0.25">
      <c r="A1655" s="11"/>
      <c r="B1655" s="11"/>
      <c r="C1655" s="11"/>
      <c r="D1655" s="11"/>
      <c r="E1655" s="11"/>
      <c r="H1655" s="11"/>
      <c r="I1655" s="20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</row>
    <row r="1656" spans="1:34" x14ac:dyDescent="0.25">
      <c r="A1656" s="11"/>
      <c r="B1656" s="11"/>
      <c r="C1656" s="11"/>
      <c r="D1656" s="11"/>
      <c r="E1656" s="11"/>
      <c r="H1656" s="11"/>
      <c r="I1656" s="20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</row>
    <row r="1657" spans="1:34" x14ac:dyDescent="0.25">
      <c r="A1657" s="11"/>
      <c r="B1657" s="11"/>
      <c r="C1657" s="11"/>
      <c r="D1657" s="11"/>
      <c r="E1657" s="11"/>
      <c r="H1657" s="11"/>
      <c r="I1657" s="20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</row>
    <row r="1658" spans="1:34" x14ac:dyDescent="0.25">
      <c r="A1658" s="11"/>
      <c r="B1658" s="11"/>
      <c r="C1658" s="11"/>
      <c r="D1658" s="11"/>
      <c r="E1658" s="11"/>
      <c r="H1658" s="11"/>
      <c r="I1658" s="20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</row>
    <row r="1659" spans="1:34" x14ac:dyDescent="0.25">
      <c r="A1659" s="11"/>
      <c r="B1659" s="11"/>
      <c r="C1659" s="11"/>
      <c r="D1659" s="11"/>
      <c r="E1659" s="11"/>
      <c r="H1659" s="11"/>
      <c r="I1659" s="20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</row>
    <row r="1660" spans="1:34" x14ac:dyDescent="0.25">
      <c r="A1660" s="11"/>
      <c r="B1660" s="11"/>
      <c r="C1660" s="11"/>
      <c r="D1660" s="11"/>
      <c r="E1660" s="11"/>
      <c r="H1660" s="11"/>
      <c r="I1660" s="20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</row>
    <row r="1661" spans="1:34" x14ac:dyDescent="0.25">
      <c r="A1661" s="11"/>
      <c r="B1661" s="11"/>
      <c r="C1661" s="11"/>
      <c r="D1661" s="11"/>
      <c r="E1661" s="11"/>
      <c r="H1661" s="11"/>
      <c r="I1661" s="20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</row>
    <row r="1662" spans="1:34" x14ac:dyDescent="0.25">
      <c r="A1662" s="11"/>
      <c r="B1662" s="11"/>
      <c r="C1662" s="11"/>
      <c r="D1662" s="11"/>
      <c r="E1662" s="11"/>
      <c r="H1662" s="11"/>
      <c r="I1662" s="20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</row>
    <row r="1663" spans="1:34" x14ac:dyDescent="0.25">
      <c r="A1663" s="11"/>
      <c r="B1663" s="11"/>
      <c r="C1663" s="11"/>
      <c r="D1663" s="11"/>
      <c r="E1663" s="11"/>
      <c r="H1663" s="11"/>
      <c r="I1663" s="20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</row>
    <row r="1664" spans="1:34" x14ac:dyDescent="0.25">
      <c r="A1664" s="11"/>
      <c r="B1664" s="11"/>
      <c r="C1664" s="11"/>
      <c r="D1664" s="11"/>
      <c r="E1664" s="11"/>
      <c r="H1664" s="11"/>
      <c r="I1664" s="20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</row>
    <row r="1665" spans="1:34" x14ac:dyDescent="0.25">
      <c r="A1665" s="11"/>
      <c r="B1665" s="11"/>
      <c r="C1665" s="11"/>
      <c r="D1665" s="11"/>
      <c r="E1665" s="11"/>
      <c r="H1665" s="11"/>
      <c r="I1665" s="20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</row>
    <row r="1666" spans="1:34" x14ac:dyDescent="0.25">
      <c r="A1666" s="11"/>
      <c r="B1666" s="11"/>
      <c r="C1666" s="11"/>
      <c r="D1666" s="11"/>
      <c r="E1666" s="11"/>
      <c r="H1666" s="11"/>
      <c r="I1666" s="20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</row>
    <row r="1667" spans="1:34" x14ac:dyDescent="0.25">
      <c r="A1667" s="11"/>
      <c r="B1667" s="11"/>
      <c r="C1667" s="11"/>
      <c r="D1667" s="11"/>
      <c r="E1667" s="11"/>
      <c r="H1667" s="11"/>
      <c r="I1667" s="20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</row>
    <row r="1668" spans="1:34" x14ac:dyDescent="0.25">
      <c r="A1668" s="11"/>
      <c r="B1668" s="11"/>
      <c r="C1668" s="11"/>
      <c r="D1668" s="11"/>
      <c r="E1668" s="11"/>
      <c r="H1668" s="11"/>
      <c r="I1668" s="20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</row>
    <row r="1669" spans="1:34" x14ac:dyDescent="0.25">
      <c r="A1669" s="11"/>
      <c r="B1669" s="11"/>
      <c r="C1669" s="11"/>
      <c r="D1669" s="11"/>
      <c r="E1669" s="11"/>
      <c r="H1669" s="11"/>
      <c r="I1669" s="20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</row>
    <row r="1670" spans="1:34" x14ac:dyDescent="0.25">
      <c r="A1670" s="11"/>
      <c r="B1670" s="11"/>
      <c r="C1670" s="11"/>
      <c r="D1670" s="11"/>
      <c r="E1670" s="11"/>
      <c r="H1670" s="11"/>
      <c r="I1670" s="20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</row>
    <row r="1671" spans="1:34" x14ac:dyDescent="0.25">
      <c r="A1671" s="11"/>
      <c r="B1671" s="11"/>
      <c r="C1671" s="11"/>
      <c r="D1671" s="11"/>
      <c r="E1671" s="11"/>
      <c r="H1671" s="11"/>
      <c r="I1671" s="20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</row>
    <row r="1672" spans="1:34" x14ac:dyDescent="0.25">
      <c r="A1672" s="11"/>
      <c r="B1672" s="11"/>
      <c r="C1672" s="11"/>
      <c r="D1672" s="11"/>
      <c r="E1672" s="11"/>
      <c r="H1672" s="11"/>
      <c r="I1672" s="20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</row>
    <row r="1673" spans="1:34" x14ac:dyDescent="0.25">
      <c r="A1673" s="11"/>
      <c r="B1673" s="11"/>
      <c r="C1673" s="11"/>
      <c r="D1673" s="11"/>
      <c r="E1673" s="11"/>
      <c r="H1673" s="11"/>
      <c r="I1673" s="20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</row>
    <row r="1674" spans="1:34" x14ac:dyDescent="0.25">
      <c r="A1674" s="11"/>
      <c r="B1674" s="11"/>
      <c r="C1674" s="11"/>
      <c r="D1674" s="11"/>
      <c r="E1674" s="11"/>
      <c r="H1674" s="11"/>
      <c r="I1674" s="20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</row>
    <row r="1675" spans="1:34" x14ac:dyDescent="0.25">
      <c r="A1675" s="11"/>
      <c r="B1675" s="11"/>
      <c r="C1675" s="11"/>
      <c r="D1675" s="11"/>
      <c r="E1675" s="11"/>
      <c r="H1675" s="11"/>
      <c r="I1675" s="20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</row>
    <row r="1676" spans="1:34" x14ac:dyDescent="0.25">
      <c r="A1676" s="11"/>
      <c r="B1676" s="11"/>
      <c r="C1676" s="11"/>
      <c r="D1676" s="11"/>
      <c r="E1676" s="11"/>
      <c r="H1676" s="11"/>
      <c r="I1676" s="20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</row>
    <row r="1677" spans="1:34" x14ac:dyDescent="0.25">
      <c r="A1677" s="11"/>
      <c r="B1677" s="11"/>
      <c r="C1677" s="11"/>
      <c r="D1677" s="11"/>
      <c r="E1677" s="11"/>
      <c r="H1677" s="11"/>
      <c r="I1677" s="20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</row>
    <row r="1678" spans="1:34" x14ac:dyDescent="0.25">
      <c r="A1678" s="11"/>
      <c r="B1678" s="11"/>
      <c r="C1678" s="11"/>
      <c r="D1678" s="11"/>
      <c r="E1678" s="11"/>
      <c r="H1678" s="11"/>
      <c r="I1678" s="20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</row>
    <row r="1679" spans="1:34" x14ac:dyDescent="0.25">
      <c r="A1679" s="11"/>
      <c r="B1679" s="11"/>
      <c r="C1679" s="11"/>
      <c r="D1679" s="11"/>
      <c r="E1679" s="11"/>
      <c r="H1679" s="11"/>
      <c r="I1679" s="20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</row>
    <row r="1680" spans="1:34" x14ac:dyDescent="0.25">
      <c r="A1680" s="11"/>
      <c r="B1680" s="11"/>
      <c r="C1680" s="11"/>
      <c r="D1680" s="11"/>
      <c r="E1680" s="11"/>
      <c r="H1680" s="11"/>
      <c r="I1680" s="20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</row>
    <row r="1681" spans="1:34" x14ac:dyDescent="0.25">
      <c r="A1681" s="11"/>
      <c r="B1681" s="11"/>
      <c r="C1681" s="11"/>
      <c r="D1681" s="11"/>
      <c r="E1681" s="11"/>
      <c r="H1681" s="11"/>
      <c r="I1681" s="20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</row>
    <row r="1682" spans="1:34" x14ac:dyDescent="0.25">
      <c r="A1682" s="11"/>
      <c r="B1682" s="11"/>
      <c r="C1682" s="11"/>
      <c r="D1682" s="11"/>
      <c r="E1682" s="11"/>
      <c r="H1682" s="11"/>
      <c r="I1682" s="20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</row>
    <row r="1683" spans="1:34" x14ac:dyDescent="0.25">
      <c r="A1683" s="11"/>
      <c r="B1683" s="11"/>
      <c r="C1683" s="11"/>
      <c r="D1683" s="11"/>
      <c r="E1683" s="11"/>
      <c r="H1683" s="11"/>
      <c r="I1683" s="20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</row>
    <row r="1684" spans="1:34" x14ac:dyDescent="0.25">
      <c r="A1684" s="11"/>
      <c r="B1684" s="11"/>
      <c r="C1684" s="11"/>
      <c r="D1684" s="11"/>
      <c r="E1684" s="11"/>
      <c r="H1684" s="11"/>
      <c r="I1684" s="20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</row>
    <row r="1685" spans="1:34" x14ac:dyDescent="0.25">
      <c r="A1685" s="11"/>
      <c r="B1685" s="11"/>
      <c r="C1685" s="11"/>
      <c r="D1685" s="11"/>
      <c r="E1685" s="11"/>
      <c r="H1685" s="11"/>
      <c r="I1685" s="20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</row>
    <row r="1686" spans="1:34" x14ac:dyDescent="0.25">
      <c r="A1686" s="11"/>
      <c r="B1686" s="11"/>
      <c r="C1686" s="11"/>
      <c r="D1686" s="11"/>
      <c r="E1686" s="11"/>
      <c r="H1686" s="11"/>
      <c r="I1686" s="20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</row>
    <row r="1687" spans="1:34" x14ac:dyDescent="0.25">
      <c r="A1687" s="11"/>
      <c r="B1687" s="11"/>
      <c r="C1687" s="11"/>
      <c r="D1687" s="11"/>
      <c r="E1687" s="11"/>
      <c r="H1687" s="11"/>
      <c r="I1687" s="20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</row>
    <row r="1688" spans="1:34" x14ac:dyDescent="0.25">
      <c r="A1688" s="11"/>
      <c r="B1688" s="11"/>
      <c r="C1688" s="11"/>
      <c r="D1688" s="11"/>
      <c r="E1688" s="11"/>
      <c r="H1688" s="11"/>
      <c r="I1688" s="20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</row>
    <row r="1689" spans="1:34" x14ac:dyDescent="0.25">
      <c r="A1689" s="11"/>
      <c r="B1689" s="11"/>
      <c r="C1689" s="11"/>
      <c r="D1689" s="11"/>
      <c r="E1689" s="11"/>
      <c r="H1689" s="11"/>
      <c r="I1689" s="20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</row>
    <row r="1690" spans="1:34" x14ac:dyDescent="0.25">
      <c r="A1690" s="11"/>
      <c r="B1690" s="11"/>
      <c r="C1690" s="11"/>
      <c r="D1690" s="11"/>
      <c r="E1690" s="11"/>
      <c r="H1690" s="11"/>
      <c r="I1690" s="20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</row>
    <row r="1691" spans="1:34" x14ac:dyDescent="0.25">
      <c r="A1691" s="11"/>
      <c r="B1691" s="11"/>
      <c r="C1691" s="11"/>
      <c r="D1691" s="11"/>
      <c r="E1691" s="11"/>
      <c r="H1691" s="11"/>
      <c r="I1691" s="20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</row>
    <row r="1692" spans="1:34" x14ac:dyDescent="0.25">
      <c r="A1692" s="11"/>
      <c r="B1692" s="11"/>
      <c r="C1692" s="11"/>
      <c r="D1692" s="11"/>
      <c r="E1692" s="11"/>
      <c r="H1692" s="11"/>
      <c r="I1692" s="20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</row>
    <row r="1693" spans="1:34" x14ac:dyDescent="0.25">
      <c r="A1693" s="11"/>
      <c r="B1693" s="11"/>
      <c r="C1693" s="11"/>
      <c r="D1693" s="11"/>
      <c r="E1693" s="11"/>
      <c r="H1693" s="11"/>
      <c r="I1693" s="20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</row>
    <row r="1694" spans="1:34" x14ac:dyDescent="0.25">
      <c r="A1694" s="11"/>
      <c r="B1694" s="11"/>
      <c r="C1694" s="11"/>
      <c r="D1694" s="11"/>
      <c r="E1694" s="11"/>
      <c r="H1694" s="11"/>
      <c r="I1694" s="20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</row>
    <row r="1695" spans="1:34" x14ac:dyDescent="0.25">
      <c r="A1695" s="11"/>
      <c r="B1695" s="11"/>
      <c r="C1695" s="11"/>
      <c r="D1695" s="11"/>
      <c r="E1695" s="11"/>
      <c r="H1695" s="11"/>
      <c r="I1695" s="20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</row>
    <row r="1696" spans="1:34" x14ac:dyDescent="0.25">
      <c r="A1696" s="11"/>
      <c r="B1696" s="11"/>
      <c r="C1696" s="11"/>
      <c r="D1696" s="11"/>
      <c r="E1696" s="11"/>
      <c r="H1696" s="11"/>
      <c r="I1696" s="20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</row>
    <row r="1697" spans="1:34" x14ac:dyDescent="0.25">
      <c r="A1697" s="11"/>
      <c r="B1697" s="11"/>
      <c r="C1697" s="11"/>
      <c r="D1697" s="11"/>
      <c r="E1697" s="11"/>
      <c r="H1697" s="11"/>
      <c r="I1697" s="20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</row>
    <row r="1698" spans="1:34" x14ac:dyDescent="0.25">
      <c r="A1698" s="11"/>
      <c r="B1698" s="11"/>
      <c r="C1698" s="11"/>
      <c r="D1698" s="11"/>
      <c r="E1698" s="11"/>
      <c r="H1698" s="11"/>
      <c r="I1698" s="20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</row>
    <row r="1699" spans="1:34" x14ac:dyDescent="0.25">
      <c r="A1699" s="11"/>
      <c r="B1699" s="11"/>
      <c r="C1699" s="11"/>
      <c r="D1699" s="11"/>
      <c r="E1699" s="11"/>
      <c r="H1699" s="11"/>
      <c r="I1699" s="20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</row>
    <row r="1700" spans="1:34" x14ac:dyDescent="0.25">
      <c r="A1700" s="11"/>
      <c r="B1700" s="11"/>
      <c r="C1700" s="11"/>
      <c r="D1700" s="11"/>
      <c r="E1700" s="11"/>
      <c r="H1700" s="11"/>
      <c r="I1700" s="20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</row>
    <row r="1701" spans="1:34" x14ac:dyDescent="0.25">
      <c r="A1701" s="11"/>
      <c r="B1701" s="11"/>
      <c r="C1701" s="11"/>
      <c r="D1701" s="11"/>
      <c r="E1701" s="11"/>
      <c r="H1701" s="11"/>
      <c r="I1701" s="20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</row>
    <row r="1702" spans="1:34" x14ac:dyDescent="0.25">
      <c r="A1702" s="11"/>
      <c r="B1702" s="11"/>
      <c r="C1702" s="11"/>
      <c r="D1702" s="11"/>
      <c r="E1702" s="11"/>
      <c r="H1702" s="11"/>
      <c r="I1702" s="20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</row>
    <row r="1703" spans="1:34" x14ac:dyDescent="0.25">
      <c r="A1703" s="11"/>
      <c r="B1703" s="11"/>
      <c r="C1703" s="11"/>
      <c r="D1703" s="11"/>
      <c r="E1703" s="11"/>
      <c r="H1703" s="11"/>
      <c r="I1703" s="20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</row>
    <row r="1704" spans="1:34" x14ac:dyDescent="0.25">
      <c r="A1704" s="11"/>
      <c r="B1704" s="11"/>
      <c r="C1704" s="11"/>
      <c r="D1704" s="11"/>
      <c r="E1704" s="11"/>
      <c r="H1704" s="11"/>
      <c r="I1704" s="20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</row>
    <row r="1705" spans="1:34" x14ac:dyDescent="0.25">
      <c r="A1705" s="11"/>
      <c r="B1705" s="11"/>
      <c r="C1705" s="11"/>
      <c r="D1705" s="11"/>
      <c r="E1705" s="11"/>
      <c r="H1705" s="11"/>
      <c r="I1705" s="20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</row>
    <row r="1706" spans="1:34" x14ac:dyDescent="0.25">
      <c r="A1706" s="11"/>
      <c r="B1706" s="11"/>
      <c r="C1706" s="11"/>
      <c r="D1706" s="11"/>
      <c r="E1706" s="11"/>
      <c r="H1706" s="11"/>
      <c r="I1706" s="20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</row>
    <row r="1707" spans="1:34" x14ac:dyDescent="0.25">
      <c r="A1707" s="11"/>
      <c r="B1707" s="11"/>
      <c r="C1707" s="11"/>
      <c r="D1707" s="11"/>
      <c r="E1707" s="11"/>
      <c r="H1707" s="11"/>
      <c r="I1707" s="20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</row>
    <row r="1708" spans="1:34" x14ac:dyDescent="0.25">
      <c r="A1708" s="11"/>
      <c r="B1708" s="11"/>
      <c r="C1708" s="11"/>
      <c r="D1708" s="11"/>
      <c r="E1708" s="11"/>
      <c r="H1708" s="11"/>
      <c r="I1708" s="20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</row>
    <row r="1709" spans="1:34" x14ac:dyDescent="0.25">
      <c r="A1709" s="11"/>
      <c r="B1709" s="11"/>
      <c r="C1709" s="11"/>
      <c r="D1709" s="11"/>
      <c r="E1709" s="11"/>
      <c r="H1709" s="11"/>
      <c r="I1709" s="20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</row>
    <row r="1710" spans="1:34" x14ac:dyDescent="0.25">
      <c r="A1710" s="11"/>
      <c r="B1710" s="11"/>
      <c r="C1710" s="11"/>
      <c r="D1710" s="11"/>
      <c r="E1710" s="11"/>
      <c r="H1710" s="11"/>
      <c r="I1710" s="20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</row>
    <row r="1711" spans="1:34" x14ac:dyDescent="0.25">
      <c r="A1711" s="11"/>
      <c r="B1711" s="11"/>
      <c r="C1711" s="11"/>
      <c r="D1711" s="11"/>
      <c r="E1711" s="11"/>
      <c r="H1711" s="11"/>
      <c r="I1711" s="20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</row>
    <row r="1712" spans="1:34" x14ac:dyDescent="0.25">
      <c r="A1712" s="11"/>
      <c r="B1712" s="11"/>
      <c r="C1712" s="11"/>
      <c r="D1712" s="11"/>
      <c r="E1712" s="11"/>
      <c r="H1712" s="11"/>
      <c r="I1712" s="20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</row>
    <row r="1713" spans="1:34" x14ac:dyDescent="0.25">
      <c r="A1713" s="11"/>
      <c r="B1713" s="11"/>
      <c r="C1713" s="11"/>
      <c r="D1713" s="11"/>
      <c r="E1713" s="11"/>
      <c r="H1713" s="11"/>
      <c r="I1713" s="20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</row>
    <row r="1714" spans="1:34" x14ac:dyDescent="0.25">
      <c r="A1714" s="11"/>
      <c r="B1714" s="11"/>
      <c r="C1714" s="11"/>
      <c r="D1714" s="11"/>
      <c r="E1714" s="11"/>
      <c r="H1714" s="11"/>
      <c r="I1714" s="20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</row>
    <row r="1715" spans="1:34" x14ac:dyDescent="0.25">
      <c r="A1715" s="11"/>
      <c r="B1715" s="11"/>
      <c r="C1715" s="11"/>
      <c r="D1715" s="11"/>
      <c r="E1715" s="11"/>
      <c r="H1715" s="11"/>
      <c r="I1715" s="20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</row>
    <row r="1716" spans="1:34" x14ac:dyDescent="0.25">
      <c r="A1716" s="11"/>
      <c r="B1716" s="11"/>
      <c r="C1716" s="11"/>
      <c r="D1716" s="11"/>
      <c r="E1716" s="11"/>
      <c r="H1716" s="11"/>
      <c r="I1716" s="20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</row>
    <row r="1717" spans="1:34" x14ac:dyDescent="0.25">
      <c r="A1717" s="11"/>
      <c r="B1717" s="11"/>
      <c r="C1717" s="11"/>
      <c r="D1717" s="11"/>
      <c r="E1717" s="11"/>
      <c r="H1717" s="11"/>
      <c r="I1717" s="20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</row>
    <row r="1718" spans="1:34" x14ac:dyDescent="0.25">
      <c r="A1718" s="11"/>
      <c r="B1718" s="11"/>
      <c r="C1718" s="11"/>
      <c r="D1718" s="11"/>
      <c r="E1718" s="11"/>
      <c r="H1718" s="11"/>
      <c r="I1718" s="20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</row>
    <row r="1719" spans="1:34" x14ac:dyDescent="0.25">
      <c r="A1719" s="11"/>
      <c r="B1719" s="11"/>
      <c r="C1719" s="11"/>
      <c r="D1719" s="11"/>
      <c r="E1719" s="11"/>
      <c r="H1719" s="11"/>
      <c r="I1719" s="20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</row>
    <row r="1720" spans="1:34" x14ac:dyDescent="0.25">
      <c r="A1720" s="11"/>
      <c r="B1720" s="11"/>
      <c r="C1720" s="11"/>
      <c r="D1720" s="11"/>
      <c r="E1720" s="11"/>
      <c r="H1720" s="11"/>
      <c r="I1720" s="20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</row>
    <row r="1721" spans="1:34" x14ac:dyDescent="0.25">
      <c r="A1721" s="11"/>
      <c r="B1721" s="11"/>
      <c r="C1721" s="11"/>
      <c r="D1721" s="11"/>
      <c r="E1721" s="11"/>
      <c r="H1721" s="11"/>
      <c r="I1721" s="20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</row>
    <row r="1722" spans="1:34" x14ac:dyDescent="0.25">
      <c r="A1722" s="11"/>
      <c r="B1722" s="11"/>
      <c r="C1722" s="11"/>
      <c r="D1722" s="11"/>
      <c r="E1722" s="11"/>
      <c r="H1722" s="11"/>
      <c r="I1722" s="20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</row>
    <row r="1723" spans="1:34" x14ac:dyDescent="0.25">
      <c r="A1723" s="11"/>
      <c r="B1723" s="11"/>
      <c r="C1723" s="11"/>
      <c r="D1723" s="11"/>
      <c r="E1723" s="11"/>
      <c r="H1723" s="11"/>
      <c r="I1723" s="20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</row>
    <row r="1724" spans="1:34" x14ac:dyDescent="0.25">
      <c r="A1724" s="11"/>
      <c r="B1724" s="11"/>
      <c r="C1724" s="11"/>
      <c r="D1724" s="11"/>
      <c r="E1724" s="11"/>
      <c r="H1724" s="11"/>
      <c r="I1724" s="20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</row>
    <row r="1725" spans="1:34" x14ac:dyDescent="0.25">
      <c r="A1725" s="11"/>
      <c r="B1725" s="11"/>
      <c r="C1725" s="11"/>
      <c r="D1725" s="11"/>
      <c r="E1725" s="11"/>
      <c r="H1725" s="11"/>
      <c r="I1725" s="20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</row>
    <row r="1726" spans="1:34" x14ac:dyDescent="0.25">
      <c r="A1726" s="11"/>
      <c r="B1726" s="11"/>
      <c r="C1726" s="11"/>
      <c r="D1726" s="11"/>
      <c r="E1726" s="11"/>
      <c r="H1726" s="11"/>
      <c r="I1726" s="20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</row>
    <row r="1727" spans="1:34" x14ac:dyDescent="0.25">
      <c r="A1727" s="11"/>
      <c r="B1727" s="11"/>
      <c r="C1727" s="11"/>
      <c r="D1727" s="11"/>
      <c r="E1727" s="11"/>
      <c r="H1727" s="11"/>
      <c r="I1727" s="20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</row>
    <row r="1728" spans="1:34" x14ac:dyDescent="0.25">
      <c r="A1728" s="11"/>
      <c r="B1728" s="11"/>
      <c r="C1728" s="11"/>
      <c r="D1728" s="11"/>
      <c r="E1728" s="11"/>
      <c r="H1728" s="11"/>
      <c r="I1728" s="20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</row>
    <row r="1729" spans="1:34" x14ac:dyDescent="0.25">
      <c r="A1729" s="11"/>
      <c r="B1729" s="11"/>
      <c r="C1729" s="11"/>
      <c r="D1729" s="11"/>
      <c r="E1729" s="11"/>
      <c r="H1729" s="11"/>
      <c r="I1729" s="20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</row>
    <row r="1730" spans="1:34" x14ac:dyDescent="0.25">
      <c r="A1730" s="11"/>
      <c r="B1730" s="11"/>
      <c r="C1730" s="11"/>
      <c r="D1730" s="11"/>
      <c r="E1730" s="11"/>
      <c r="H1730" s="11"/>
      <c r="I1730" s="20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</row>
    <row r="1731" spans="1:34" x14ac:dyDescent="0.25">
      <c r="A1731" s="11"/>
      <c r="B1731" s="11"/>
      <c r="C1731" s="11"/>
      <c r="D1731" s="11"/>
      <c r="E1731" s="11"/>
      <c r="H1731" s="11"/>
      <c r="I1731" s="20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</row>
    <row r="1732" spans="1:34" x14ac:dyDescent="0.25">
      <c r="A1732" s="11"/>
      <c r="B1732" s="11"/>
      <c r="C1732" s="11"/>
      <c r="D1732" s="11"/>
      <c r="E1732" s="11"/>
      <c r="H1732" s="11"/>
      <c r="I1732" s="20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</row>
    <row r="1733" spans="1:34" x14ac:dyDescent="0.25">
      <c r="A1733" s="11"/>
      <c r="B1733" s="11"/>
      <c r="C1733" s="11"/>
      <c r="D1733" s="11"/>
      <c r="E1733" s="11"/>
      <c r="H1733" s="11"/>
      <c r="I1733" s="20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</row>
    <row r="1734" spans="1:34" x14ac:dyDescent="0.25">
      <c r="A1734" s="11"/>
      <c r="B1734" s="11"/>
      <c r="C1734" s="11"/>
      <c r="D1734" s="11"/>
      <c r="E1734" s="11"/>
      <c r="H1734" s="11"/>
      <c r="I1734" s="20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</row>
    <row r="1735" spans="1:34" x14ac:dyDescent="0.25">
      <c r="A1735" s="11"/>
      <c r="B1735" s="11"/>
      <c r="C1735" s="11"/>
      <c r="D1735" s="11"/>
      <c r="E1735" s="11"/>
      <c r="H1735" s="11"/>
      <c r="I1735" s="20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</row>
    <row r="1736" spans="1:34" x14ac:dyDescent="0.25">
      <c r="A1736" s="11"/>
      <c r="B1736" s="11"/>
      <c r="C1736" s="11"/>
      <c r="D1736" s="11"/>
      <c r="E1736" s="11"/>
      <c r="H1736" s="11"/>
      <c r="I1736" s="20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</row>
    <row r="1737" spans="1:34" x14ac:dyDescent="0.25">
      <c r="A1737" s="11"/>
      <c r="B1737" s="11"/>
      <c r="C1737" s="11"/>
      <c r="D1737" s="11"/>
      <c r="E1737" s="11"/>
      <c r="H1737" s="11"/>
      <c r="I1737" s="20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</row>
    <row r="1738" spans="1:34" x14ac:dyDescent="0.25">
      <c r="A1738" s="11"/>
      <c r="B1738" s="11"/>
      <c r="C1738" s="11"/>
      <c r="D1738" s="11"/>
      <c r="E1738" s="11"/>
      <c r="H1738" s="11"/>
      <c r="I1738" s="20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</row>
    <row r="1739" spans="1:34" x14ac:dyDescent="0.25">
      <c r="A1739" s="11"/>
      <c r="B1739" s="11"/>
      <c r="C1739" s="11"/>
      <c r="D1739" s="11"/>
      <c r="E1739" s="11"/>
      <c r="H1739" s="11"/>
      <c r="I1739" s="20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</row>
    <row r="1740" spans="1:34" x14ac:dyDescent="0.25">
      <c r="A1740" s="11"/>
      <c r="B1740" s="11"/>
      <c r="C1740" s="11"/>
      <c r="D1740" s="11"/>
      <c r="E1740" s="11"/>
      <c r="H1740" s="11"/>
      <c r="I1740" s="20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</row>
    <row r="1741" spans="1:34" x14ac:dyDescent="0.25">
      <c r="A1741" s="11"/>
      <c r="B1741" s="11"/>
      <c r="C1741" s="11"/>
      <c r="D1741" s="11"/>
      <c r="E1741" s="11"/>
      <c r="H1741" s="11"/>
      <c r="I1741" s="20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</row>
    <row r="1742" spans="1:34" x14ac:dyDescent="0.25">
      <c r="A1742" s="11"/>
      <c r="B1742" s="11"/>
      <c r="C1742" s="11"/>
      <c r="D1742" s="11"/>
      <c r="E1742" s="11"/>
      <c r="H1742" s="11"/>
      <c r="I1742" s="20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</row>
    <row r="1743" spans="1:34" x14ac:dyDescent="0.25">
      <c r="A1743" s="11"/>
      <c r="B1743" s="11"/>
      <c r="C1743" s="11"/>
      <c r="D1743" s="11"/>
      <c r="E1743" s="11"/>
      <c r="H1743" s="11"/>
      <c r="I1743" s="20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</row>
    <row r="1744" spans="1:34" x14ac:dyDescent="0.25">
      <c r="A1744" s="11"/>
      <c r="B1744" s="11"/>
      <c r="C1744" s="11"/>
      <c r="D1744" s="11"/>
      <c r="E1744" s="11"/>
      <c r="H1744" s="11"/>
      <c r="I1744" s="20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</row>
    <row r="1745" spans="1:34" x14ac:dyDescent="0.25">
      <c r="A1745" s="11"/>
      <c r="B1745" s="11"/>
      <c r="C1745" s="11"/>
      <c r="D1745" s="11"/>
      <c r="E1745" s="11"/>
      <c r="H1745" s="11"/>
      <c r="I1745" s="20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</row>
    <row r="1746" spans="1:34" x14ac:dyDescent="0.25">
      <c r="A1746" s="11"/>
      <c r="B1746" s="11"/>
      <c r="C1746" s="11"/>
      <c r="D1746" s="11"/>
      <c r="E1746" s="11"/>
      <c r="H1746" s="11"/>
      <c r="I1746" s="20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</row>
    <row r="1747" spans="1:34" x14ac:dyDescent="0.25">
      <c r="A1747" s="11"/>
      <c r="B1747" s="11"/>
      <c r="C1747" s="11"/>
      <c r="D1747" s="11"/>
      <c r="E1747" s="11"/>
      <c r="H1747" s="11"/>
      <c r="I1747" s="20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</row>
    <row r="1748" spans="1:34" x14ac:dyDescent="0.25">
      <c r="A1748" s="11"/>
      <c r="B1748" s="11"/>
      <c r="C1748" s="11"/>
      <c r="D1748" s="11"/>
      <c r="E1748" s="11"/>
      <c r="H1748" s="11"/>
      <c r="I1748" s="20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</row>
    <row r="1749" spans="1:34" x14ac:dyDescent="0.25">
      <c r="A1749" s="11"/>
      <c r="B1749" s="11"/>
      <c r="C1749" s="11"/>
      <c r="D1749" s="11"/>
      <c r="E1749" s="11"/>
      <c r="H1749" s="11"/>
      <c r="I1749" s="20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</row>
    <row r="1750" spans="1:34" x14ac:dyDescent="0.25">
      <c r="A1750" s="11"/>
      <c r="B1750" s="11"/>
      <c r="C1750" s="11"/>
      <c r="D1750" s="11"/>
      <c r="E1750" s="11"/>
      <c r="H1750" s="11"/>
      <c r="I1750" s="20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</row>
    <row r="1751" spans="1:34" x14ac:dyDescent="0.25">
      <c r="A1751" s="11"/>
      <c r="B1751" s="11"/>
      <c r="C1751" s="11"/>
      <c r="D1751" s="11"/>
      <c r="E1751" s="11"/>
      <c r="H1751" s="11"/>
      <c r="I1751" s="20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</row>
    <row r="1752" spans="1:34" x14ac:dyDescent="0.25">
      <c r="A1752" s="11"/>
      <c r="B1752" s="11"/>
      <c r="C1752" s="11"/>
      <c r="D1752" s="11"/>
      <c r="E1752" s="11"/>
      <c r="H1752" s="11"/>
      <c r="I1752" s="20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</row>
    <row r="1753" spans="1:34" x14ac:dyDescent="0.25">
      <c r="A1753" s="11"/>
      <c r="B1753" s="11"/>
      <c r="C1753" s="11"/>
      <c r="D1753" s="11"/>
      <c r="E1753" s="11"/>
      <c r="H1753" s="11"/>
      <c r="I1753" s="20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</row>
    <row r="1754" spans="1:34" x14ac:dyDescent="0.25">
      <c r="A1754" s="11"/>
      <c r="B1754" s="11"/>
      <c r="C1754" s="11"/>
      <c r="D1754" s="11"/>
      <c r="E1754" s="11"/>
      <c r="H1754" s="11"/>
      <c r="I1754" s="20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</row>
    <row r="1755" spans="1:34" x14ac:dyDescent="0.25">
      <c r="A1755" s="11"/>
      <c r="B1755" s="11"/>
      <c r="C1755" s="11"/>
      <c r="D1755" s="11"/>
      <c r="E1755" s="11"/>
      <c r="H1755" s="11"/>
      <c r="I1755" s="20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</row>
    <row r="1756" spans="1:34" x14ac:dyDescent="0.25">
      <c r="A1756" s="11"/>
      <c r="B1756" s="11"/>
      <c r="C1756" s="11"/>
      <c r="D1756" s="11"/>
      <c r="E1756" s="11"/>
      <c r="H1756" s="11"/>
      <c r="I1756" s="20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</row>
    <row r="1757" spans="1:34" x14ac:dyDescent="0.25">
      <c r="A1757" s="11"/>
      <c r="B1757" s="11"/>
      <c r="C1757" s="11"/>
      <c r="D1757" s="11"/>
      <c r="E1757" s="11"/>
      <c r="H1757" s="11"/>
      <c r="I1757" s="20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</row>
    <row r="1758" spans="1:34" x14ac:dyDescent="0.25">
      <c r="A1758" s="11"/>
      <c r="B1758" s="11"/>
      <c r="C1758" s="11"/>
      <c r="D1758" s="11"/>
      <c r="E1758" s="11"/>
      <c r="H1758" s="11"/>
      <c r="I1758" s="20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</row>
    <row r="1759" spans="1:34" x14ac:dyDescent="0.25">
      <c r="A1759" s="11"/>
      <c r="B1759" s="11"/>
      <c r="C1759" s="11"/>
      <c r="D1759" s="11"/>
      <c r="E1759" s="11"/>
      <c r="H1759" s="11"/>
      <c r="I1759" s="20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</row>
    <row r="1760" spans="1:34" x14ac:dyDescent="0.25">
      <c r="A1760" s="11"/>
      <c r="B1760" s="11"/>
      <c r="C1760" s="11"/>
      <c r="D1760" s="11"/>
      <c r="E1760" s="11"/>
      <c r="H1760" s="11"/>
      <c r="I1760" s="20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</row>
    <row r="1761" spans="1:34" x14ac:dyDescent="0.25">
      <c r="A1761" s="11"/>
      <c r="B1761" s="11"/>
      <c r="C1761" s="11"/>
      <c r="D1761" s="11"/>
      <c r="E1761" s="11"/>
      <c r="H1761" s="11"/>
      <c r="I1761" s="20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</row>
    <row r="1762" spans="1:34" x14ac:dyDescent="0.25">
      <c r="A1762" s="11"/>
      <c r="B1762" s="11"/>
      <c r="C1762" s="11"/>
      <c r="D1762" s="11"/>
      <c r="E1762" s="11"/>
      <c r="H1762" s="11"/>
      <c r="I1762" s="20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</row>
    <row r="1763" spans="1:34" x14ac:dyDescent="0.25">
      <c r="A1763" s="11"/>
      <c r="B1763" s="11"/>
      <c r="C1763" s="11"/>
      <c r="D1763" s="11"/>
      <c r="E1763" s="11"/>
      <c r="H1763" s="11"/>
      <c r="I1763" s="20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</row>
    <row r="1764" spans="1:34" x14ac:dyDescent="0.25">
      <c r="A1764" s="11"/>
      <c r="B1764" s="11"/>
      <c r="C1764" s="11"/>
      <c r="D1764" s="11"/>
      <c r="E1764" s="11"/>
      <c r="H1764" s="11"/>
      <c r="I1764" s="20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</row>
    <row r="1765" spans="1:34" x14ac:dyDescent="0.25">
      <c r="A1765" s="11"/>
      <c r="B1765" s="11"/>
      <c r="C1765" s="11"/>
      <c r="D1765" s="11"/>
      <c r="E1765" s="11"/>
      <c r="H1765" s="11"/>
      <c r="I1765" s="20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</row>
    <row r="1766" spans="1:34" x14ac:dyDescent="0.25">
      <c r="A1766" s="11"/>
      <c r="B1766" s="11"/>
      <c r="C1766" s="11"/>
      <c r="D1766" s="11"/>
      <c r="E1766" s="11"/>
      <c r="H1766" s="11"/>
      <c r="I1766" s="20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</row>
    <row r="1767" spans="1:34" x14ac:dyDescent="0.25">
      <c r="A1767" s="11"/>
      <c r="B1767" s="11"/>
      <c r="C1767" s="11"/>
      <c r="D1767" s="11"/>
      <c r="E1767" s="11"/>
      <c r="H1767" s="11"/>
      <c r="I1767" s="20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</row>
    <row r="1768" spans="1:34" x14ac:dyDescent="0.25">
      <c r="A1768" s="11"/>
      <c r="B1768" s="11"/>
      <c r="C1768" s="11"/>
      <c r="D1768" s="11"/>
      <c r="E1768" s="11"/>
      <c r="H1768" s="11"/>
      <c r="I1768" s="20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</row>
    <row r="1769" spans="1:34" x14ac:dyDescent="0.25">
      <c r="A1769" s="11"/>
      <c r="B1769" s="11"/>
      <c r="C1769" s="11"/>
      <c r="D1769" s="11"/>
      <c r="E1769" s="11"/>
      <c r="H1769" s="11"/>
      <c r="I1769" s="20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</row>
    <row r="1770" spans="1:34" x14ac:dyDescent="0.25">
      <c r="A1770" s="11"/>
      <c r="B1770" s="11"/>
      <c r="C1770" s="11"/>
      <c r="D1770" s="11"/>
      <c r="E1770" s="11"/>
      <c r="H1770" s="11"/>
      <c r="I1770" s="20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</row>
    <row r="1771" spans="1:34" x14ac:dyDescent="0.25">
      <c r="A1771" s="11"/>
      <c r="B1771" s="11"/>
      <c r="C1771" s="11"/>
      <c r="D1771" s="11"/>
      <c r="E1771" s="11"/>
      <c r="H1771" s="11"/>
      <c r="I1771" s="20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</row>
    <row r="1772" spans="1:34" x14ac:dyDescent="0.25">
      <c r="A1772" s="11"/>
      <c r="B1772" s="11"/>
      <c r="C1772" s="11"/>
      <c r="D1772" s="11"/>
      <c r="E1772" s="11"/>
      <c r="H1772" s="11"/>
      <c r="I1772" s="20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</row>
    <row r="1773" spans="1:34" x14ac:dyDescent="0.25">
      <c r="A1773" s="11"/>
      <c r="B1773" s="11"/>
      <c r="C1773" s="11"/>
      <c r="D1773" s="11"/>
      <c r="E1773" s="11"/>
      <c r="H1773" s="11"/>
      <c r="I1773" s="20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</row>
    <row r="1774" spans="1:34" x14ac:dyDescent="0.25">
      <c r="A1774" s="11"/>
      <c r="B1774" s="11"/>
      <c r="C1774" s="11"/>
      <c r="D1774" s="11"/>
      <c r="E1774" s="11"/>
      <c r="H1774" s="11"/>
      <c r="I1774" s="20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</row>
    <row r="1775" spans="1:34" x14ac:dyDescent="0.25">
      <c r="A1775" s="11"/>
      <c r="B1775" s="11"/>
      <c r="C1775" s="11"/>
      <c r="D1775" s="11"/>
      <c r="E1775" s="11"/>
      <c r="H1775" s="11"/>
      <c r="I1775" s="20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</row>
    <row r="1776" spans="1:34" x14ac:dyDescent="0.25">
      <c r="A1776" s="11"/>
      <c r="B1776" s="11"/>
      <c r="C1776" s="11"/>
      <c r="D1776" s="11"/>
      <c r="E1776" s="11"/>
      <c r="H1776" s="11"/>
      <c r="I1776" s="20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</row>
    <row r="1777" spans="1:34" x14ac:dyDescent="0.25">
      <c r="A1777" s="11"/>
      <c r="B1777" s="11"/>
      <c r="C1777" s="11"/>
      <c r="D1777" s="11"/>
      <c r="E1777" s="11"/>
      <c r="H1777" s="11"/>
      <c r="I1777" s="20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</row>
    <row r="1778" spans="1:34" x14ac:dyDescent="0.25">
      <c r="A1778" s="11"/>
      <c r="B1778" s="11"/>
      <c r="C1778" s="11"/>
      <c r="D1778" s="11"/>
      <c r="E1778" s="11"/>
      <c r="H1778" s="11"/>
      <c r="I1778" s="20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</row>
    <row r="1779" spans="1:34" x14ac:dyDescent="0.25">
      <c r="A1779" s="11"/>
      <c r="B1779" s="11"/>
      <c r="C1779" s="11"/>
      <c r="D1779" s="11"/>
      <c r="E1779" s="11"/>
      <c r="H1779" s="11"/>
      <c r="I1779" s="20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</row>
    <row r="1780" spans="1:34" x14ac:dyDescent="0.25">
      <c r="A1780" s="11"/>
      <c r="B1780" s="11"/>
      <c r="C1780" s="11"/>
      <c r="D1780" s="11"/>
      <c r="E1780" s="11"/>
      <c r="H1780" s="11"/>
      <c r="I1780" s="20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</row>
    <row r="1781" spans="1:34" x14ac:dyDescent="0.25">
      <c r="A1781" s="11"/>
      <c r="B1781" s="11"/>
      <c r="C1781" s="11"/>
      <c r="D1781" s="11"/>
      <c r="E1781" s="11"/>
      <c r="H1781" s="11"/>
      <c r="I1781" s="20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</row>
    <row r="1782" spans="1:34" x14ac:dyDescent="0.25">
      <c r="A1782" s="11"/>
      <c r="B1782" s="11"/>
      <c r="C1782" s="11"/>
      <c r="D1782" s="11"/>
      <c r="E1782" s="11"/>
      <c r="H1782" s="11"/>
      <c r="I1782" s="20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</row>
    <row r="1783" spans="1:34" x14ac:dyDescent="0.25">
      <c r="A1783" s="11"/>
      <c r="B1783" s="11"/>
      <c r="C1783" s="11"/>
      <c r="D1783" s="11"/>
      <c r="E1783" s="11"/>
      <c r="H1783" s="11"/>
      <c r="I1783" s="20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</row>
    <row r="1784" spans="1:34" x14ac:dyDescent="0.25">
      <c r="A1784" s="11"/>
      <c r="B1784" s="11"/>
      <c r="C1784" s="11"/>
      <c r="D1784" s="11"/>
      <c r="E1784" s="11"/>
      <c r="H1784" s="11"/>
      <c r="I1784" s="20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</row>
    <row r="1785" spans="1:34" x14ac:dyDescent="0.25">
      <c r="A1785" s="11"/>
      <c r="B1785" s="11"/>
      <c r="C1785" s="11"/>
      <c r="D1785" s="11"/>
      <c r="E1785" s="11"/>
      <c r="H1785" s="11"/>
      <c r="I1785" s="20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</row>
    <row r="1786" spans="1:34" x14ac:dyDescent="0.25">
      <c r="A1786" s="11"/>
      <c r="B1786" s="11"/>
      <c r="C1786" s="11"/>
      <c r="D1786" s="11"/>
      <c r="E1786" s="11"/>
      <c r="H1786" s="11"/>
      <c r="I1786" s="20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</row>
    <row r="1787" spans="1:34" x14ac:dyDescent="0.25">
      <c r="A1787" s="11"/>
      <c r="B1787" s="11"/>
      <c r="C1787" s="11"/>
      <c r="D1787" s="11"/>
      <c r="E1787" s="11"/>
      <c r="H1787" s="11"/>
      <c r="I1787" s="20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</row>
    <row r="1788" spans="1:34" x14ac:dyDescent="0.25">
      <c r="A1788" s="11"/>
      <c r="B1788" s="11"/>
      <c r="C1788" s="11"/>
      <c r="D1788" s="11"/>
      <c r="E1788" s="11"/>
      <c r="H1788" s="11"/>
      <c r="I1788" s="20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</row>
    <row r="1789" spans="1:34" x14ac:dyDescent="0.25">
      <c r="A1789" s="11"/>
      <c r="B1789" s="11"/>
      <c r="C1789" s="11"/>
      <c r="D1789" s="11"/>
      <c r="E1789" s="11"/>
      <c r="H1789" s="11"/>
      <c r="I1789" s="20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</row>
    <row r="1790" spans="1:34" x14ac:dyDescent="0.25">
      <c r="A1790" s="11"/>
      <c r="B1790" s="11"/>
      <c r="C1790" s="11"/>
      <c r="D1790" s="11"/>
      <c r="E1790" s="11"/>
      <c r="H1790" s="11"/>
      <c r="I1790" s="20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</row>
    <row r="1791" spans="1:34" x14ac:dyDescent="0.25">
      <c r="A1791" s="11"/>
      <c r="B1791" s="11"/>
      <c r="C1791" s="11"/>
      <c r="D1791" s="11"/>
      <c r="E1791" s="11"/>
      <c r="H1791" s="11"/>
      <c r="I1791" s="20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</row>
    <row r="1792" spans="1:34" x14ac:dyDescent="0.25">
      <c r="A1792" s="11"/>
      <c r="B1792" s="11"/>
      <c r="C1792" s="11"/>
      <c r="D1792" s="11"/>
      <c r="E1792" s="11"/>
      <c r="H1792" s="11"/>
      <c r="I1792" s="20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</row>
    <row r="1793" spans="1:34" x14ac:dyDescent="0.25">
      <c r="A1793" s="11"/>
      <c r="B1793" s="11"/>
      <c r="C1793" s="11"/>
      <c r="D1793" s="11"/>
      <c r="E1793" s="11"/>
      <c r="H1793" s="11"/>
      <c r="I1793" s="20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</row>
    <row r="1794" spans="1:34" x14ac:dyDescent="0.25">
      <c r="A1794" s="11"/>
      <c r="B1794" s="11"/>
      <c r="C1794" s="11"/>
      <c r="D1794" s="11"/>
      <c r="E1794" s="11"/>
      <c r="H1794" s="11"/>
      <c r="I1794" s="20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</row>
    <row r="1795" spans="1:34" x14ac:dyDescent="0.25">
      <c r="A1795" s="11"/>
      <c r="B1795" s="11"/>
      <c r="C1795" s="11"/>
      <c r="D1795" s="11"/>
      <c r="E1795" s="11"/>
      <c r="H1795" s="11"/>
      <c r="I1795" s="20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</row>
    <row r="1796" spans="1:34" x14ac:dyDescent="0.25">
      <c r="A1796" s="11"/>
      <c r="B1796" s="11"/>
      <c r="C1796" s="11"/>
      <c r="D1796" s="11"/>
      <c r="E1796" s="11"/>
      <c r="H1796" s="11"/>
      <c r="I1796" s="20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</row>
    <row r="1797" spans="1:34" x14ac:dyDescent="0.25">
      <c r="A1797" s="11"/>
      <c r="B1797" s="11"/>
      <c r="C1797" s="11"/>
      <c r="D1797" s="11"/>
      <c r="E1797" s="11"/>
      <c r="H1797" s="11"/>
      <c r="I1797" s="20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</row>
    <row r="1798" spans="1:34" x14ac:dyDescent="0.25">
      <c r="A1798" s="11"/>
      <c r="B1798" s="11"/>
      <c r="C1798" s="11"/>
      <c r="D1798" s="11"/>
      <c r="E1798" s="11"/>
      <c r="H1798" s="11"/>
      <c r="I1798" s="20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</row>
    <row r="1799" spans="1:34" x14ac:dyDescent="0.25">
      <c r="A1799" s="11"/>
      <c r="B1799" s="11"/>
      <c r="C1799" s="11"/>
      <c r="D1799" s="11"/>
      <c r="E1799" s="11"/>
      <c r="H1799" s="11"/>
      <c r="I1799" s="20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</row>
    <row r="1800" spans="1:34" x14ac:dyDescent="0.25">
      <c r="A1800" s="11"/>
      <c r="B1800" s="11"/>
      <c r="C1800" s="11"/>
      <c r="D1800" s="11"/>
      <c r="E1800" s="11"/>
      <c r="H1800" s="11"/>
      <c r="I1800" s="20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</row>
    <row r="1801" spans="1:34" x14ac:dyDescent="0.25">
      <c r="A1801" s="11"/>
      <c r="B1801" s="11"/>
      <c r="C1801" s="11"/>
      <c r="D1801" s="11"/>
      <c r="E1801" s="11"/>
      <c r="H1801" s="11"/>
      <c r="I1801" s="20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</row>
    <row r="1802" spans="1:34" x14ac:dyDescent="0.25">
      <c r="A1802" s="11"/>
      <c r="B1802" s="11"/>
      <c r="C1802" s="11"/>
      <c r="D1802" s="11"/>
      <c r="E1802" s="11"/>
      <c r="H1802" s="11"/>
      <c r="I1802" s="20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</row>
    <row r="1803" spans="1:34" x14ac:dyDescent="0.25">
      <c r="A1803" s="11"/>
      <c r="B1803" s="11"/>
      <c r="C1803" s="11"/>
      <c r="D1803" s="11"/>
      <c r="E1803" s="11"/>
      <c r="H1803" s="11"/>
      <c r="I1803" s="20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</row>
    <row r="1804" spans="1:34" x14ac:dyDescent="0.25">
      <c r="A1804" s="11"/>
      <c r="B1804" s="11"/>
      <c r="C1804" s="11"/>
      <c r="D1804" s="11"/>
      <c r="E1804" s="11"/>
      <c r="H1804" s="11"/>
      <c r="I1804" s="20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</row>
    <row r="1805" spans="1:34" x14ac:dyDescent="0.25">
      <c r="A1805" s="11"/>
      <c r="B1805" s="11"/>
      <c r="C1805" s="11"/>
      <c r="D1805" s="11"/>
      <c r="E1805" s="11"/>
      <c r="H1805" s="11"/>
      <c r="I1805" s="20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</row>
    <row r="1806" spans="1:34" x14ac:dyDescent="0.25">
      <c r="A1806" s="11"/>
      <c r="B1806" s="11"/>
      <c r="C1806" s="11"/>
      <c r="D1806" s="11"/>
      <c r="E1806" s="11"/>
      <c r="H1806" s="11"/>
      <c r="I1806" s="20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</row>
    <row r="1807" spans="1:34" x14ac:dyDescent="0.25">
      <c r="A1807" s="11"/>
      <c r="B1807" s="11"/>
      <c r="C1807" s="11"/>
      <c r="D1807" s="11"/>
      <c r="E1807" s="11"/>
      <c r="H1807" s="11"/>
      <c r="I1807" s="20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</row>
    <row r="1808" spans="1:34" x14ac:dyDescent="0.25">
      <c r="A1808" s="11"/>
      <c r="B1808" s="11"/>
      <c r="C1808" s="11"/>
      <c r="D1808" s="11"/>
      <c r="E1808" s="11"/>
      <c r="H1808" s="11"/>
      <c r="I1808" s="20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</row>
    <row r="1809" spans="1:34" x14ac:dyDescent="0.25">
      <c r="A1809" s="11"/>
      <c r="B1809" s="11"/>
      <c r="C1809" s="11"/>
      <c r="D1809" s="11"/>
      <c r="E1809" s="11"/>
      <c r="H1809" s="11"/>
      <c r="I1809" s="20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</row>
    <row r="1810" spans="1:34" x14ac:dyDescent="0.25">
      <c r="A1810" s="11"/>
      <c r="B1810" s="11"/>
      <c r="C1810" s="11"/>
      <c r="D1810" s="11"/>
      <c r="E1810" s="11"/>
      <c r="H1810" s="11"/>
      <c r="I1810" s="20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</row>
    <row r="1811" spans="1:34" x14ac:dyDescent="0.25">
      <c r="A1811" s="11"/>
      <c r="B1811" s="11"/>
      <c r="C1811" s="11"/>
      <c r="D1811" s="11"/>
      <c r="E1811" s="11"/>
      <c r="H1811" s="11"/>
      <c r="I1811" s="20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</row>
    <row r="1812" spans="1:34" x14ac:dyDescent="0.25">
      <c r="A1812" s="11"/>
      <c r="B1812" s="11"/>
      <c r="C1812" s="11"/>
      <c r="D1812" s="11"/>
      <c r="E1812" s="11"/>
      <c r="H1812" s="11"/>
      <c r="I1812" s="20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</row>
    <row r="1813" spans="1:34" x14ac:dyDescent="0.25">
      <c r="A1813" s="11"/>
      <c r="B1813" s="11"/>
      <c r="C1813" s="11"/>
      <c r="D1813" s="11"/>
      <c r="E1813" s="11"/>
      <c r="H1813" s="11"/>
      <c r="I1813" s="20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</row>
    <row r="1814" spans="1:34" x14ac:dyDescent="0.25">
      <c r="A1814" s="11"/>
      <c r="B1814" s="11"/>
      <c r="C1814" s="11"/>
      <c r="D1814" s="11"/>
      <c r="E1814" s="11"/>
      <c r="H1814" s="11"/>
      <c r="I1814" s="20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</row>
    <row r="1815" spans="1:34" x14ac:dyDescent="0.25">
      <c r="A1815" s="11"/>
      <c r="B1815" s="11"/>
      <c r="C1815" s="11"/>
      <c r="D1815" s="11"/>
      <c r="E1815" s="11"/>
      <c r="H1815" s="11"/>
      <c r="I1815" s="20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</row>
    <row r="1816" spans="1:34" x14ac:dyDescent="0.25">
      <c r="A1816" s="11"/>
      <c r="B1816" s="11"/>
      <c r="C1816" s="11"/>
      <c r="D1816" s="11"/>
      <c r="E1816" s="11"/>
      <c r="H1816" s="11"/>
      <c r="I1816" s="20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</row>
    <row r="1817" spans="1:34" x14ac:dyDescent="0.25">
      <c r="A1817" s="11"/>
      <c r="B1817" s="11"/>
      <c r="C1817" s="11"/>
      <c r="D1817" s="11"/>
      <c r="E1817" s="11"/>
      <c r="H1817" s="11"/>
      <c r="I1817" s="20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</row>
    <row r="1818" spans="1:34" x14ac:dyDescent="0.25">
      <c r="A1818" s="11"/>
      <c r="B1818" s="11"/>
      <c r="C1818" s="11"/>
      <c r="D1818" s="11"/>
      <c r="E1818" s="11"/>
      <c r="H1818" s="11"/>
      <c r="I1818" s="20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</row>
    <row r="1819" spans="1:34" x14ac:dyDescent="0.25">
      <c r="A1819" s="11"/>
      <c r="B1819" s="11"/>
      <c r="C1819" s="11"/>
      <c r="D1819" s="11"/>
      <c r="E1819" s="11"/>
      <c r="H1819" s="11"/>
      <c r="I1819" s="20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</row>
    <row r="1820" spans="1:34" x14ac:dyDescent="0.25">
      <c r="A1820" s="11"/>
      <c r="B1820" s="11"/>
      <c r="C1820" s="11"/>
      <c r="D1820" s="11"/>
      <c r="E1820" s="11"/>
      <c r="H1820" s="11"/>
      <c r="I1820" s="20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</row>
    <row r="1821" spans="1:34" x14ac:dyDescent="0.25">
      <c r="A1821" s="11"/>
      <c r="B1821" s="11"/>
      <c r="C1821" s="11"/>
      <c r="D1821" s="11"/>
      <c r="E1821" s="11"/>
      <c r="H1821" s="11"/>
      <c r="I1821" s="20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</row>
    <row r="1822" spans="1:34" x14ac:dyDescent="0.25">
      <c r="A1822" s="11"/>
      <c r="B1822" s="11"/>
      <c r="C1822" s="11"/>
      <c r="D1822" s="11"/>
      <c r="E1822" s="11"/>
      <c r="H1822" s="11"/>
      <c r="I1822" s="20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</row>
    <row r="1823" spans="1:34" x14ac:dyDescent="0.25">
      <c r="A1823" s="11"/>
      <c r="B1823" s="11"/>
      <c r="C1823" s="11"/>
      <c r="D1823" s="11"/>
      <c r="E1823" s="11"/>
      <c r="H1823" s="11"/>
      <c r="I1823" s="20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</row>
    <row r="1824" spans="1:34" x14ac:dyDescent="0.25">
      <c r="A1824" s="11"/>
      <c r="B1824" s="11"/>
      <c r="C1824" s="11"/>
      <c r="D1824" s="11"/>
      <c r="E1824" s="11"/>
      <c r="H1824" s="11"/>
      <c r="I1824" s="20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</row>
    <row r="1825" spans="1:34" x14ac:dyDescent="0.25">
      <c r="A1825" s="11"/>
      <c r="B1825" s="11"/>
      <c r="C1825" s="11"/>
      <c r="D1825" s="11"/>
      <c r="E1825" s="11"/>
      <c r="H1825" s="11"/>
      <c r="I1825" s="20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</row>
    <row r="1826" spans="1:34" x14ac:dyDescent="0.25">
      <c r="A1826" s="11"/>
      <c r="B1826" s="11"/>
      <c r="C1826" s="11"/>
      <c r="D1826" s="11"/>
      <c r="E1826" s="11"/>
      <c r="H1826" s="11"/>
      <c r="I1826" s="20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</row>
    <row r="1827" spans="1:34" x14ac:dyDescent="0.25">
      <c r="A1827" s="11"/>
      <c r="B1827" s="11"/>
      <c r="C1827" s="11"/>
      <c r="D1827" s="11"/>
      <c r="E1827" s="11"/>
      <c r="H1827" s="11"/>
      <c r="I1827" s="20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</row>
    <row r="1828" spans="1:34" x14ac:dyDescent="0.25">
      <c r="A1828" s="11"/>
      <c r="B1828" s="11"/>
      <c r="C1828" s="11"/>
      <c r="D1828" s="11"/>
      <c r="E1828" s="11"/>
      <c r="H1828" s="11"/>
      <c r="I1828" s="20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</row>
    <row r="1829" spans="1:34" x14ac:dyDescent="0.25">
      <c r="A1829" s="11"/>
      <c r="B1829" s="11"/>
      <c r="C1829" s="11"/>
      <c r="D1829" s="11"/>
      <c r="E1829" s="11"/>
      <c r="H1829" s="11"/>
      <c r="I1829" s="20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</row>
    <row r="1830" spans="1:34" x14ac:dyDescent="0.25">
      <c r="A1830" s="11"/>
      <c r="B1830" s="11"/>
      <c r="C1830" s="11"/>
      <c r="D1830" s="11"/>
      <c r="E1830" s="11"/>
      <c r="H1830" s="11"/>
      <c r="I1830" s="20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</row>
    <row r="1831" spans="1:34" x14ac:dyDescent="0.25">
      <c r="A1831" s="11"/>
      <c r="B1831" s="11"/>
      <c r="C1831" s="11"/>
      <c r="D1831" s="11"/>
      <c r="E1831" s="11"/>
      <c r="H1831" s="11"/>
      <c r="I1831" s="20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</row>
    <row r="1832" spans="1:34" x14ac:dyDescent="0.25">
      <c r="A1832" s="11"/>
      <c r="B1832" s="11"/>
      <c r="C1832" s="11"/>
      <c r="D1832" s="11"/>
      <c r="E1832" s="11"/>
      <c r="H1832" s="11"/>
      <c r="I1832" s="20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</row>
    <row r="1833" spans="1:34" x14ac:dyDescent="0.25">
      <c r="A1833" s="11"/>
      <c r="B1833" s="11"/>
      <c r="C1833" s="11"/>
      <c r="D1833" s="11"/>
      <c r="E1833" s="11"/>
      <c r="H1833" s="11"/>
      <c r="I1833" s="20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</row>
    <row r="1834" spans="1:34" x14ac:dyDescent="0.25">
      <c r="A1834" s="11"/>
      <c r="B1834" s="11"/>
      <c r="C1834" s="11"/>
      <c r="D1834" s="11"/>
      <c r="E1834" s="11"/>
      <c r="H1834" s="11"/>
      <c r="I1834" s="20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</row>
    <row r="1835" spans="1:34" x14ac:dyDescent="0.25">
      <c r="A1835" s="11"/>
      <c r="B1835" s="11"/>
      <c r="C1835" s="11"/>
      <c r="D1835" s="11"/>
      <c r="E1835" s="11"/>
      <c r="H1835" s="11"/>
      <c r="I1835" s="20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</row>
    <row r="1836" spans="1:34" x14ac:dyDescent="0.25">
      <c r="A1836" s="11"/>
      <c r="B1836" s="11"/>
      <c r="C1836" s="11"/>
      <c r="D1836" s="11"/>
      <c r="E1836" s="11"/>
      <c r="H1836" s="11"/>
      <c r="I1836" s="20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</row>
    <row r="1837" spans="1:34" x14ac:dyDescent="0.25">
      <c r="A1837" s="11"/>
      <c r="B1837" s="11"/>
      <c r="C1837" s="11"/>
      <c r="D1837" s="11"/>
      <c r="E1837" s="11"/>
      <c r="H1837" s="11"/>
      <c r="I1837" s="20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</row>
    <row r="1838" spans="1:34" x14ac:dyDescent="0.25">
      <c r="A1838" s="11"/>
      <c r="B1838" s="11"/>
      <c r="C1838" s="11"/>
      <c r="D1838" s="11"/>
      <c r="E1838" s="11"/>
      <c r="H1838" s="11"/>
      <c r="I1838" s="20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</row>
    <row r="1839" spans="1:34" x14ac:dyDescent="0.25">
      <c r="A1839" s="11"/>
      <c r="B1839" s="11"/>
      <c r="C1839" s="11"/>
      <c r="D1839" s="11"/>
      <c r="E1839" s="11"/>
      <c r="H1839" s="11"/>
      <c r="I1839" s="20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</row>
    <row r="1840" spans="1:34" x14ac:dyDescent="0.25">
      <c r="A1840" s="11"/>
      <c r="B1840" s="11"/>
      <c r="C1840" s="11"/>
      <c r="D1840" s="11"/>
      <c r="E1840" s="11"/>
      <c r="H1840" s="11"/>
      <c r="I1840" s="20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</row>
    <row r="1841" spans="1:34" x14ac:dyDescent="0.25">
      <c r="A1841" s="11"/>
      <c r="B1841" s="11"/>
      <c r="C1841" s="11"/>
      <c r="D1841" s="11"/>
      <c r="E1841" s="11"/>
      <c r="H1841" s="11"/>
      <c r="I1841" s="20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</row>
    <row r="1842" spans="1:34" x14ac:dyDescent="0.25">
      <c r="A1842" s="11"/>
      <c r="B1842" s="11"/>
      <c r="C1842" s="11"/>
      <c r="D1842" s="11"/>
      <c r="E1842" s="11"/>
      <c r="H1842" s="11"/>
      <c r="I1842" s="20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</row>
    <row r="1843" spans="1:34" x14ac:dyDescent="0.25">
      <c r="A1843" s="11"/>
      <c r="B1843" s="11"/>
      <c r="C1843" s="11"/>
      <c r="D1843" s="11"/>
      <c r="E1843" s="11"/>
      <c r="H1843" s="11"/>
      <c r="I1843" s="20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</row>
    <row r="1844" spans="1:34" x14ac:dyDescent="0.25">
      <c r="A1844" s="11"/>
      <c r="B1844" s="11"/>
      <c r="C1844" s="11"/>
      <c r="D1844" s="11"/>
      <c r="E1844" s="11"/>
      <c r="H1844" s="11"/>
      <c r="I1844" s="20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</row>
    <row r="1845" spans="1:34" x14ac:dyDescent="0.25">
      <c r="A1845" s="11"/>
      <c r="B1845" s="11"/>
      <c r="C1845" s="11"/>
      <c r="D1845" s="11"/>
      <c r="E1845" s="11"/>
      <c r="H1845" s="11"/>
      <c r="I1845" s="20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</row>
    <row r="1846" spans="1:34" x14ac:dyDescent="0.25">
      <c r="A1846" s="11"/>
      <c r="B1846" s="11"/>
      <c r="C1846" s="11"/>
      <c r="D1846" s="11"/>
      <c r="E1846" s="11"/>
      <c r="H1846" s="11"/>
      <c r="I1846" s="20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</row>
    <row r="1847" spans="1:34" x14ac:dyDescent="0.25">
      <c r="A1847" s="11"/>
      <c r="B1847" s="11"/>
      <c r="C1847" s="11"/>
      <c r="D1847" s="11"/>
      <c r="E1847" s="11"/>
      <c r="H1847" s="11"/>
      <c r="I1847" s="20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</row>
    <row r="1848" spans="1:34" x14ac:dyDescent="0.25">
      <c r="A1848" s="11"/>
      <c r="B1848" s="11"/>
      <c r="C1848" s="11"/>
      <c r="D1848" s="11"/>
      <c r="E1848" s="11"/>
      <c r="H1848" s="11"/>
      <c r="I1848" s="20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</row>
    <row r="1849" spans="1:34" x14ac:dyDescent="0.25">
      <c r="A1849" s="11"/>
      <c r="B1849" s="11"/>
      <c r="C1849" s="11"/>
      <c r="D1849" s="11"/>
      <c r="E1849" s="11"/>
      <c r="H1849" s="11"/>
      <c r="I1849" s="20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</row>
    <row r="1850" spans="1:34" x14ac:dyDescent="0.25">
      <c r="A1850" s="11"/>
      <c r="B1850" s="11"/>
      <c r="C1850" s="11"/>
      <c r="D1850" s="11"/>
      <c r="E1850" s="11"/>
      <c r="H1850" s="11"/>
      <c r="I1850" s="20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</row>
    <row r="1851" spans="1:34" x14ac:dyDescent="0.25">
      <c r="A1851" s="11"/>
      <c r="B1851" s="11"/>
      <c r="C1851" s="11"/>
      <c r="D1851" s="11"/>
      <c r="E1851" s="11"/>
      <c r="H1851" s="11"/>
      <c r="I1851" s="20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</row>
    <row r="1852" spans="1:34" x14ac:dyDescent="0.25">
      <c r="A1852" s="11"/>
      <c r="B1852" s="11"/>
      <c r="C1852" s="11"/>
      <c r="D1852" s="11"/>
      <c r="E1852" s="11"/>
      <c r="H1852" s="11"/>
      <c r="I1852" s="20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</row>
    <row r="1853" spans="1:34" x14ac:dyDescent="0.25">
      <c r="A1853" s="11"/>
      <c r="B1853" s="11"/>
      <c r="C1853" s="11"/>
      <c r="D1853" s="11"/>
      <c r="E1853" s="11"/>
      <c r="H1853" s="11"/>
      <c r="I1853" s="20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</row>
    <row r="1854" spans="1:34" x14ac:dyDescent="0.25">
      <c r="A1854" s="11"/>
      <c r="B1854" s="11"/>
      <c r="C1854" s="11"/>
      <c r="D1854" s="11"/>
      <c r="E1854" s="11"/>
      <c r="H1854" s="11"/>
      <c r="I1854" s="20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</row>
    <row r="1855" spans="1:34" x14ac:dyDescent="0.25">
      <c r="A1855" s="11"/>
      <c r="B1855" s="11"/>
      <c r="C1855" s="11"/>
      <c r="D1855" s="11"/>
      <c r="E1855" s="11"/>
      <c r="H1855" s="11"/>
      <c r="I1855" s="20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</row>
    <row r="1856" spans="1:34" x14ac:dyDescent="0.25">
      <c r="A1856" s="11"/>
      <c r="B1856" s="11"/>
      <c r="C1856" s="11"/>
      <c r="D1856" s="11"/>
      <c r="E1856" s="11"/>
      <c r="H1856" s="11"/>
      <c r="I1856" s="20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</row>
    <row r="1857" spans="1:34" x14ac:dyDescent="0.25">
      <c r="A1857" s="11"/>
      <c r="B1857" s="11"/>
      <c r="C1857" s="11"/>
      <c r="D1857" s="11"/>
      <c r="E1857" s="11"/>
      <c r="H1857" s="11"/>
      <c r="I1857" s="20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</row>
    <row r="1858" spans="1:34" x14ac:dyDescent="0.25">
      <c r="A1858" s="11"/>
      <c r="B1858" s="11"/>
      <c r="C1858" s="11"/>
      <c r="D1858" s="11"/>
      <c r="E1858" s="11"/>
      <c r="H1858" s="11"/>
      <c r="I1858" s="20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</row>
    <row r="1859" spans="1:34" x14ac:dyDescent="0.25">
      <c r="A1859" s="11"/>
      <c r="B1859" s="11"/>
      <c r="C1859" s="11"/>
      <c r="D1859" s="11"/>
      <c r="E1859" s="11"/>
      <c r="H1859" s="11"/>
      <c r="I1859" s="20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</row>
    <row r="1860" spans="1:34" x14ac:dyDescent="0.25">
      <c r="A1860" s="11"/>
      <c r="B1860" s="11"/>
      <c r="C1860" s="11"/>
      <c r="D1860" s="11"/>
      <c r="E1860" s="11"/>
      <c r="H1860" s="11"/>
      <c r="I1860" s="20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</row>
    <row r="1861" spans="1:34" x14ac:dyDescent="0.25">
      <c r="A1861" s="11"/>
      <c r="B1861" s="11"/>
      <c r="C1861" s="11"/>
      <c r="D1861" s="11"/>
      <c r="E1861" s="11"/>
      <c r="H1861" s="11"/>
      <c r="I1861" s="20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</row>
    <row r="1862" spans="1:34" x14ac:dyDescent="0.25">
      <c r="A1862" s="11"/>
      <c r="B1862" s="11"/>
      <c r="C1862" s="11"/>
      <c r="D1862" s="11"/>
      <c r="E1862" s="11"/>
      <c r="H1862" s="11"/>
      <c r="I1862" s="20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</row>
    <row r="1863" spans="1:34" x14ac:dyDescent="0.25">
      <c r="A1863" s="11"/>
      <c r="B1863" s="11"/>
      <c r="C1863" s="11"/>
      <c r="D1863" s="11"/>
      <c r="E1863" s="11"/>
      <c r="H1863" s="11"/>
      <c r="I1863" s="20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</row>
    <row r="1864" spans="1:34" x14ac:dyDescent="0.25">
      <c r="A1864" s="11"/>
      <c r="B1864" s="11"/>
      <c r="C1864" s="11"/>
      <c r="D1864" s="11"/>
      <c r="E1864" s="11"/>
      <c r="H1864" s="11"/>
      <c r="I1864" s="20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</row>
    <row r="1865" spans="1:34" x14ac:dyDescent="0.25">
      <c r="A1865" s="11"/>
      <c r="B1865" s="11"/>
      <c r="C1865" s="11"/>
      <c r="D1865" s="11"/>
      <c r="E1865" s="11"/>
      <c r="H1865" s="11"/>
      <c r="I1865" s="20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</row>
    <row r="1866" spans="1:34" x14ac:dyDescent="0.25">
      <c r="A1866" s="11"/>
      <c r="B1866" s="11"/>
      <c r="C1866" s="11"/>
      <c r="D1866" s="11"/>
      <c r="E1866" s="11"/>
      <c r="H1866" s="11"/>
      <c r="I1866" s="20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</row>
    <row r="1867" spans="1:34" x14ac:dyDescent="0.25">
      <c r="A1867" s="11"/>
      <c r="B1867" s="11"/>
      <c r="C1867" s="11"/>
      <c r="D1867" s="11"/>
      <c r="E1867" s="11"/>
      <c r="H1867" s="11"/>
      <c r="I1867" s="20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</row>
    <row r="1868" spans="1:34" x14ac:dyDescent="0.25">
      <c r="A1868" s="11"/>
      <c r="B1868" s="11"/>
      <c r="C1868" s="11"/>
      <c r="D1868" s="11"/>
      <c r="E1868" s="11"/>
      <c r="H1868" s="11"/>
      <c r="I1868" s="20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</row>
    <row r="1869" spans="1:34" x14ac:dyDescent="0.25">
      <c r="A1869" s="11"/>
      <c r="B1869" s="11"/>
      <c r="C1869" s="11"/>
      <c r="D1869" s="11"/>
      <c r="E1869" s="11"/>
      <c r="H1869" s="11"/>
      <c r="I1869" s="20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</row>
    <row r="1870" spans="1:34" x14ac:dyDescent="0.25">
      <c r="A1870" s="11"/>
      <c r="B1870" s="11"/>
      <c r="C1870" s="11"/>
      <c r="D1870" s="11"/>
      <c r="E1870" s="11"/>
      <c r="H1870" s="11"/>
      <c r="I1870" s="20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</row>
    <row r="1871" spans="1:34" x14ac:dyDescent="0.25">
      <c r="A1871" s="11"/>
      <c r="B1871" s="11"/>
      <c r="C1871" s="11"/>
      <c r="D1871" s="11"/>
      <c r="E1871" s="11"/>
      <c r="H1871" s="11"/>
      <c r="I1871" s="20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</row>
    <row r="1872" spans="1:34" x14ac:dyDescent="0.25">
      <c r="A1872" s="11"/>
      <c r="B1872" s="11"/>
      <c r="C1872" s="11"/>
      <c r="D1872" s="11"/>
      <c r="E1872" s="11"/>
      <c r="H1872" s="11"/>
      <c r="I1872" s="20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</row>
    <row r="1873" spans="1:34" x14ac:dyDescent="0.25">
      <c r="A1873" s="11"/>
      <c r="B1873" s="11"/>
      <c r="C1873" s="11"/>
      <c r="D1873" s="11"/>
      <c r="E1873" s="11"/>
      <c r="H1873" s="11"/>
      <c r="I1873" s="20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</row>
    <row r="1874" spans="1:34" x14ac:dyDescent="0.25">
      <c r="A1874" s="11"/>
      <c r="B1874" s="11"/>
      <c r="C1874" s="11"/>
      <c r="D1874" s="11"/>
      <c r="E1874" s="11"/>
      <c r="H1874" s="11"/>
      <c r="I1874" s="20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</row>
    <row r="1875" spans="1:34" x14ac:dyDescent="0.25">
      <c r="A1875" s="11"/>
      <c r="B1875" s="11"/>
      <c r="C1875" s="11"/>
      <c r="D1875" s="11"/>
      <c r="E1875" s="11"/>
      <c r="H1875" s="11"/>
      <c r="I1875" s="20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</row>
    <row r="1876" spans="1:34" x14ac:dyDescent="0.25">
      <c r="A1876" s="11"/>
      <c r="B1876" s="11"/>
      <c r="C1876" s="11"/>
      <c r="D1876" s="11"/>
      <c r="E1876" s="11"/>
      <c r="H1876" s="11"/>
      <c r="I1876" s="20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</row>
    <row r="1877" spans="1:34" x14ac:dyDescent="0.25">
      <c r="A1877" s="11"/>
      <c r="B1877" s="11"/>
      <c r="C1877" s="11"/>
      <c r="D1877" s="11"/>
      <c r="E1877" s="11"/>
      <c r="H1877" s="11"/>
      <c r="I1877" s="20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</row>
    <row r="1878" spans="1:34" x14ac:dyDescent="0.25">
      <c r="A1878" s="11"/>
      <c r="B1878" s="11"/>
      <c r="C1878" s="11"/>
      <c r="D1878" s="11"/>
      <c r="E1878" s="11"/>
      <c r="H1878" s="11"/>
      <c r="I1878" s="20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</row>
    <row r="1879" spans="1:34" x14ac:dyDescent="0.25">
      <c r="A1879" s="11"/>
      <c r="B1879" s="11"/>
      <c r="C1879" s="11"/>
      <c r="D1879" s="11"/>
      <c r="E1879" s="11"/>
      <c r="H1879" s="11"/>
      <c r="I1879" s="20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</row>
    <row r="1880" spans="1:34" x14ac:dyDescent="0.25">
      <c r="A1880" s="11"/>
      <c r="B1880" s="11"/>
      <c r="C1880" s="11"/>
      <c r="D1880" s="11"/>
      <c r="E1880" s="11"/>
      <c r="H1880" s="11"/>
      <c r="I1880" s="20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</row>
    <row r="1881" spans="1:34" x14ac:dyDescent="0.25">
      <c r="A1881" s="11"/>
      <c r="B1881" s="11"/>
      <c r="C1881" s="11"/>
      <c r="D1881" s="11"/>
      <c r="E1881" s="11"/>
      <c r="H1881" s="11"/>
      <c r="I1881" s="20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</row>
    <row r="1882" spans="1:34" x14ac:dyDescent="0.25">
      <c r="A1882" s="11"/>
      <c r="B1882" s="11"/>
      <c r="C1882" s="11"/>
      <c r="D1882" s="11"/>
      <c r="E1882" s="11"/>
      <c r="H1882" s="11"/>
      <c r="I1882" s="20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</row>
    <row r="1883" spans="1:34" x14ac:dyDescent="0.25">
      <c r="A1883" s="11"/>
      <c r="B1883" s="11"/>
      <c r="C1883" s="11"/>
      <c r="D1883" s="11"/>
      <c r="E1883" s="11"/>
      <c r="H1883" s="11"/>
      <c r="I1883" s="20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</row>
    <row r="1884" spans="1:34" x14ac:dyDescent="0.25">
      <c r="A1884" s="11"/>
      <c r="B1884" s="11"/>
      <c r="C1884" s="11"/>
      <c r="D1884" s="11"/>
      <c r="E1884" s="11"/>
      <c r="H1884" s="11"/>
      <c r="I1884" s="20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</row>
    <row r="1885" spans="1:34" x14ac:dyDescent="0.25">
      <c r="A1885" s="11"/>
      <c r="B1885" s="11"/>
      <c r="C1885" s="11"/>
      <c r="D1885" s="11"/>
      <c r="E1885" s="11"/>
      <c r="H1885" s="11"/>
      <c r="I1885" s="20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</row>
    <row r="1886" spans="1:34" x14ac:dyDescent="0.25">
      <c r="A1886" s="11"/>
      <c r="B1886" s="11"/>
      <c r="C1886" s="11"/>
      <c r="D1886" s="11"/>
      <c r="E1886" s="11"/>
      <c r="H1886" s="11"/>
      <c r="I1886" s="20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</row>
    <row r="1887" spans="1:34" x14ac:dyDescent="0.25">
      <c r="A1887" s="11"/>
      <c r="B1887" s="11"/>
      <c r="C1887" s="11"/>
      <c r="D1887" s="11"/>
      <c r="E1887" s="11"/>
      <c r="H1887" s="11"/>
      <c r="I1887" s="20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</row>
    <row r="1888" spans="1:34" x14ac:dyDescent="0.25">
      <c r="A1888" s="11"/>
      <c r="B1888" s="11"/>
      <c r="C1888" s="11"/>
      <c r="D1888" s="11"/>
      <c r="E1888" s="11"/>
      <c r="H1888" s="11"/>
      <c r="I1888" s="20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</row>
    <row r="1889" spans="1:34" x14ac:dyDescent="0.25">
      <c r="A1889" s="11"/>
      <c r="B1889" s="11"/>
      <c r="C1889" s="11"/>
      <c r="D1889" s="11"/>
      <c r="E1889" s="11"/>
      <c r="H1889" s="11"/>
      <c r="I1889" s="20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</row>
    <row r="1890" spans="1:34" x14ac:dyDescent="0.25">
      <c r="A1890" s="11"/>
      <c r="B1890" s="11"/>
      <c r="C1890" s="11"/>
      <c r="D1890" s="11"/>
      <c r="E1890" s="11"/>
      <c r="H1890" s="11"/>
      <c r="I1890" s="20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</row>
    <row r="1891" spans="1:34" x14ac:dyDescent="0.25">
      <c r="A1891" s="11"/>
      <c r="B1891" s="11"/>
      <c r="C1891" s="11"/>
      <c r="D1891" s="11"/>
      <c r="E1891" s="11"/>
      <c r="H1891" s="11"/>
      <c r="I1891" s="20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</row>
    <row r="1892" spans="1:34" x14ac:dyDescent="0.25">
      <c r="A1892" s="11"/>
      <c r="B1892" s="11"/>
      <c r="C1892" s="11"/>
      <c r="D1892" s="11"/>
      <c r="E1892" s="11"/>
      <c r="H1892" s="11"/>
      <c r="I1892" s="20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</row>
    <row r="1893" spans="1:34" x14ac:dyDescent="0.25">
      <c r="A1893" s="11"/>
      <c r="B1893" s="11"/>
      <c r="C1893" s="11"/>
      <c r="D1893" s="11"/>
      <c r="E1893" s="11"/>
      <c r="H1893" s="11"/>
      <c r="I1893" s="20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</row>
    <row r="1894" spans="1:34" x14ac:dyDescent="0.25">
      <c r="A1894" s="11"/>
      <c r="B1894" s="11"/>
      <c r="C1894" s="11"/>
      <c r="D1894" s="11"/>
      <c r="E1894" s="11"/>
      <c r="H1894" s="11"/>
      <c r="I1894" s="20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</row>
    <row r="1895" spans="1:34" x14ac:dyDescent="0.25">
      <c r="A1895" s="11"/>
      <c r="B1895" s="11"/>
      <c r="C1895" s="11"/>
      <c r="D1895" s="11"/>
      <c r="E1895" s="11"/>
      <c r="H1895" s="11"/>
      <c r="I1895" s="20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</row>
    <row r="1896" spans="1:34" x14ac:dyDescent="0.25">
      <c r="A1896" s="11"/>
      <c r="B1896" s="11"/>
      <c r="C1896" s="11"/>
      <c r="D1896" s="11"/>
      <c r="E1896" s="11"/>
      <c r="H1896" s="11"/>
      <c r="I1896" s="20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</row>
    <row r="1897" spans="1:34" x14ac:dyDescent="0.25">
      <c r="A1897" s="11"/>
      <c r="B1897" s="11"/>
      <c r="C1897" s="11"/>
      <c r="D1897" s="11"/>
      <c r="E1897" s="11"/>
      <c r="H1897" s="11"/>
      <c r="I1897" s="20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</row>
    <row r="1898" spans="1:34" x14ac:dyDescent="0.25">
      <c r="A1898" s="11"/>
      <c r="B1898" s="11"/>
      <c r="C1898" s="11"/>
      <c r="D1898" s="11"/>
      <c r="E1898" s="11"/>
      <c r="H1898" s="11"/>
      <c r="I1898" s="20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</row>
    <row r="1899" spans="1:34" x14ac:dyDescent="0.25">
      <c r="A1899" s="11"/>
      <c r="B1899" s="11"/>
      <c r="C1899" s="11"/>
      <c r="D1899" s="11"/>
      <c r="E1899" s="11"/>
      <c r="H1899" s="11"/>
      <c r="I1899" s="20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</row>
    <row r="1900" spans="1:34" x14ac:dyDescent="0.25">
      <c r="A1900" s="11"/>
      <c r="B1900" s="11"/>
      <c r="C1900" s="11"/>
      <c r="D1900" s="11"/>
      <c r="E1900" s="11"/>
      <c r="H1900" s="11"/>
      <c r="I1900" s="20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</row>
    <row r="1901" spans="1:34" x14ac:dyDescent="0.25">
      <c r="A1901" s="11"/>
      <c r="B1901" s="11"/>
      <c r="C1901" s="11"/>
      <c r="D1901" s="11"/>
      <c r="E1901" s="11"/>
      <c r="H1901" s="11"/>
      <c r="I1901" s="20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</row>
    <row r="1902" spans="1:34" x14ac:dyDescent="0.25">
      <c r="A1902" s="11"/>
      <c r="B1902" s="11"/>
      <c r="C1902" s="11"/>
      <c r="D1902" s="11"/>
      <c r="E1902" s="11"/>
      <c r="H1902" s="11"/>
      <c r="I1902" s="20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</row>
    <row r="1903" spans="1:34" x14ac:dyDescent="0.25">
      <c r="A1903" s="11"/>
      <c r="B1903" s="11"/>
      <c r="C1903" s="11"/>
      <c r="D1903" s="11"/>
      <c r="E1903" s="11"/>
      <c r="H1903" s="11"/>
      <c r="I1903" s="20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</row>
    <row r="1904" spans="1:34" x14ac:dyDescent="0.25">
      <c r="A1904" s="11"/>
      <c r="B1904" s="11"/>
      <c r="C1904" s="11"/>
      <c r="D1904" s="11"/>
      <c r="E1904" s="11"/>
      <c r="H1904" s="11"/>
      <c r="I1904" s="20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</row>
    <row r="1905" spans="1:34" x14ac:dyDescent="0.25">
      <c r="A1905" s="11"/>
      <c r="B1905" s="11"/>
      <c r="C1905" s="11"/>
      <c r="D1905" s="11"/>
      <c r="E1905" s="11"/>
      <c r="H1905" s="11"/>
      <c r="I1905" s="20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</row>
    <row r="1906" spans="1:34" x14ac:dyDescent="0.25">
      <c r="A1906" s="11"/>
      <c r="B1906" s="11"/>
      <c r="C1906" s="11"/>
      <c r="D1906" s="11"/>
      <c r="E1906" s="11"/>
      <c r="H1906" s="11"/>
      <c r="I1906" s="20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</row>
    <row r="1907" spans="1:34" x14ac:dyDescent="0.25">
      <c r="A1907" s="11"/>
      <c r="B1907" s="11"/>
      <c r="C1907" s="11"/>
      <c r="D1907" s="11"/>
      <c r="E1907" s="11"/>
      <c r="H1907" s="11"/>
      <c r="I1907" s="20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</row>
    <row r="1908" spans="1:34" x14ac:dyDescent="0.25">
      <c r="A1908" s="11"/>
      <c r="B1908" s="11"/>
      <c r="C1908" s="11"/>
      <c r="D1908" s="11"/>
      <c r="E1908" s="11"/>
      <c r="H1908" s="11"/>
      <c r="I1908" s="20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</row>
    <row r="1909" spans="1:34" x14ac:dyDescent="0.25">
      <c r="A1909" s="11"/>
      <c r="B1909" s="11"/>
      <c r="C1909" s="11"/>
      <c r="D1909" s="11"/>
      <c r="E1909" s="11"/>
      <c r="H1909" s="11"/>
      <c r="I1909" s="20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</row>
    <row r="1910" spans="1:34" x14ac:dyDescent="0.25">
      <c r="A1910" s="11"/>
      <c r="B1910" s="11"/>
      <c r="C1910" s="11"/>
      <c r="D1910" s="11"/>
      <c r="E1910" s="11"/>
      <c r="H1910" s="11"/>
      <c r="I1910" s="20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</row>
    <row r="1911" spans="1:34" x14ac:dyDescent="0.25">
      <c r="A1911" s="11"/>
      <c r="B1911" s="11"/>
      <c r="C1911" s="11"/>
      <c r="D1911" s="11"/>
      <c r="E1911" s="11"/>
      <c r="H1911" s="11"/>
      <c r="I1911" s="20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</row>
    <row r="1912" spans="1:34" x14ac:dyDescent="0.25">
      <c r="A1912" s="11"/>
      <c r="B1912" s="11"/>
      <c r="C1912" s="11"/>
      <c r="D1912" s="11"/>
      <c r="E1912" s="11"/>
      <c r="H1912" s="11"/>
      <c r="I1912" s="20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</row>
    <row r="1913" spans="1:34" x14ac:dyDescent="0.25">
      <c r="A1913" s="11"/>
      <c r="B1913" s="11"/>
      <c r="C1913" s="11"/>
      <c r="D1913" s="11"/>
      <c r="E1913" s="11"/>
      <c r="H1913" s="11"/>
      <c r="I1913" s="20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</row>
    <row r="1914" spans="1:34" x14ac:dyDescent="0.25">
      <c r="A1914" s="11"/>
      <c r="B1914" s="11"/>
      <c r="C1914" s="11"/>
      <c r="D1914" s="11"/>
      <c r="E1914" s="11"/>
      <c r="H1914" s="11"/>
      <c r="I1914" s="20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</row>
    <row r="1915" spans="1:34" x14ac:dyDescent="0.25">
      <c r="A1915" s="11"/>
      <c r="B1915" s="11"/>
      <c r="C1915" s="11"/>
      <c r="D1915" s="11"/>
      <c r="E1915" s="11"/>
      <c r="H1915" s="11"/>
      <c r="I1915" s="20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</row>
    <row r="1916" spans="1:34" x14ac:dyDescent="0.25">
      <c r="A1916" s="11"/>
      <c r="B1916" s="11"/>
      <c r="C1916" s="11"/>
      <c r="D1916" s="11"/>
      <c r="E1916" s="11"/>
      <c r="H1916" s="11"/>
      <c r="I1916" s="20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</row>
    <row r="1917" spans="1:34" x14ac:dyDescent="0.25">
      <c r="A1917" s="11"/>
      <c r="B1917" s="11"/>
      <c r="C1917" s="11"/>
      <c r="D1917" s="11"/>
      <c r="E1917" s="11"/>
      <c r="H1917" s="11"/>
      <c r="I1917" s="20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</row>
    <row r="1918" spans="1:34" x14ac:dyDescent="0.25">
      <c r="A1918" s="11"/>
      <c r="B1918" s="11"/>
      <c r="C1918" s="11"/>
      <c r="D1918" s="11"/>
      <c r="E1918" s="11"/>
      <c r="H1918" s="11"/>
      <c r="I1918" s="20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</row>
    <row r="1919" spans="1:34" x14ac:dyDescent="0.25">
      <c r="A1919" s="11"/>
      <c r="B1919" s="11"/>
      <c r="C1919" s="11"/>
      <c r="D1919" s="11"/>
      <c r="E1919" s="11"/>
      <c r="H1919" s="11"/>
      <c r="I1919" s="20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</row>
    <row r="1920" spans="1:34" x14ac:dyDescent="0.25">
      <c r="A1920" s="11"/>
      <c r="B1920" s="11"/>
      <c r="C1920" s="11"/>
      <c r="D1920" s="11"/>
      <c r="E1920" s="11"/>
      <c r="H1920" s="11"/>
      <c r="I1920" s="20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</row>
    <row r="1921" spans="1:34" x14ac:dyDescent="0.25">
      <c r="A1921" s="11"/>
      <c r="B1921" s="11"/>
      <c r="C1921" s="11"/>
      <c r="D1921" s="11"/>
      <c r="E1921" s="11"/>
      <c r="H1921" s="11"/>
      <c r="I1921" s="20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</row>
    <row r="1922" spans="1:34" x14ac:dyDescent="0.25">
      <c r="A1922" s="11"/>
      <c r="B1922" s="11"/>
      <c r="C1922" s="11"/>
      <c r="D1922" s="11"/>
      <c r="E1922" s="11"/>
      <c r="H1922" s="11"/>
      <c r="I1922" s="20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</row>
    <row r="1923" spans="1:34" x14ac:dyDescent="0.25">
      <c r="A1923" s="11"/>
      <c r="B1923" s="11"/>
      <c r="C1923" s="11"/>
      <c r="D1923" s="11"/>
      <c r="E1923" s="11"/>
      <c r="H1923" s="11"/>
      <c r="I1923" s="20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</row>
    <row r="1924" spans="1:34" x14ac:dyDescent="0.25">
      <c r="A1924" s="11"/>
      <c r="B1924" s="11"/>
      <c r="C1924" s="11"/>
      <c r="D1924" s="11"/>
      <c r="E1924" s="11"/>
      <c r="H1924" s="11"/>
      <c r="I1924" s="20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</row>
    <row r="1925" spans="1:34" x14ac:dyDescent="0.25">
      <c r="A1925" s="11"/>
      <c r="B1925" s="11"/>
      <c r="C1925" s="11"/>
      <c r="D1925" s="11"/>
      <c r="E1925" s="11"/>
      <c r="H1925" s="11"/>
      <c r="I1925" s="20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</row>
    <row r="1926" spans="1:34" x14ac:dyDescent="0.25">
      <c r="A1926" s="11"/>
      <c r="B1926" s="11"/>
      <c r="C1926" s="11"/>
      <c r="D1926" s="11"/>
      <c r="E1926" s="11"/>
      <c r="H1926" s="11"/>
      <c r="I1926" s="20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</row>
    <row r="1927" spans="1:34" x14ac:dyDescent="0.25">
      <c r="A1927" s="11"/>
      <c r="B1927" s="11"/>
      <c r="C1927" s="11"/>
      <c r="D1927" s="11"/>
      <c r="E1927" s="11"/>
      <c r="H1927" s="11"/>
      <c r="I1927" s="20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</row>
    <row r="1928" spans="1:34" x14ac:dyDescent="0.25">
      <c r="A1928" s="11"/>
      <c r="B1928" s="11"/>
      <c r="C1928" s="11"/>
      <c r="D1928" s="11"/>
      <c r="E1928" s="11"/>
      <c r="H1928" s="11"/>
      <c r="I1928" s="20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</row>
    <row r="1929" spans="1:34" x14ac:dyDescent="0.25">
      <c r="A1929" s="11"/>
      <c r="B1929" s="11"/>
      <c r="C1929" s="11"/>
      <c r="D1929" s="11"/>
      <c r="E1929" s="11"/>
      <c r="H1929" s="11"/>
      <c r="I1929" s="20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</row>
    <row r="1930" spans="1:34" x14ac:dyDescent="0.25">
      <c r="A1930" s="11"/>
      <c r="B1930" s="11"/>
      <c r="C1930" s="11"/>
      <c r="D1930" s="11"/>
      <c r="E1930" s="11"/>
      <c r="H1930" s="11"/>
      <c r="I1930" s="20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</row>
    <row r="1931" spans="1:34" x14ac:dyDescent="0.25">
      <c r="A1931" s="11"/>
      <c r="B1931" s="11"/>
      <c r="C1931" s="11"/>
      <c r="D1931" s="11"/>
      <c r="E1931" s="11"/>
      <c r="H1931" s="11"/>
      <c r="I1931" s="20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</row>
    <row r="1932" spans="1:34" x14ac:dyDescent="0.25">
      <c r="A1932" s="11"/>
      <c r="B1932" s="11"/>
      <c r="C1932" s="11"/>
      <c r="D1932" s="11"/>
      <c r="E1932" s="11"/>
      <c r="H1932" s="11"/>
      <c r="I1932" s="20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</row>
    <row r="1933" spans="1:34" x14ac:dyDescent="0.25">
      <c r="A1933" s="11"/>
      <c r="B1933" s="11"/>
      <c r="C1933" s="11"/>
      <c r="D1933" s="11"/>
      <c r="E1933" s="11"/>
      <c r="H1933" s="11"/>
      <c r="I1933" s="20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</row>
    <row r="1934" spans="1:34" x14ac:dyDescent="0.25">
      <c r="A1934" s="11"/>
      <c r="B1934" s="11"/>
      <c r="C1934" s="11"/>
      <c r="D1934" s="11"/>
      <c r="E1934" s="11"/>
      <c r="H1934" s="11"/>
      <c r="I1934" s="20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</row>
    <row r="1935" spans="1:34" x14ac:dyDescent="0.25">
      <c r="A1935" s="11"/>
      <c r="B1935" s="11"/>
      <c r="C1935" s="11"/>
      <c r="D1935" s="11"/>
      <c r="E1935" s="11"/>
      <c r="H1935" s="11"/>
      <c r="I1935" s="20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</row>
    <row r="1936" spans="1:34" x14ac:dyDescent="0.25">
      <c r="A1936" s="11"/>
      <c r="B1936" s="11"/>
      <c r="C1936" s="11"/>
      <c r="D1936" s="11"/>
      <c r="E1936" s="11"/>
      <c r="H1936" s="11"/>
      <c r="I1936" s="20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</row>
    <row r="1937" spans="1:34" x14ac:dyDescent="0.25">
      <c r="A1937" s="11"/>
      <c r="B1937" s="11"/>
      <c r="C1937" s="11"/>
      <c r="D1937" s="11"/>
      <c r="E1937" s="11"/>
      <c r="H1937" s="11"/>
      <c r="I1937" s="20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</row>
    <row r="1938" spans="1:34" x14ac:dyDescent="0.25">
      <c r="A1938" s="11"/>
      <c r="B1938" s="11"/>
      <c r="C1938" s="11"/>
      <c r="D1938" s="11"/>
      <c r="E1938" s="11"/>
      <c r="H1938" s="11"/>
      <c r="I1938" s="20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</row>
    <row r="1939" spans="1:34" x14ac:dyDescent="0.25">
      <c r="A1939" s="11"/>
      <c r="B1939" s="11"/>
      <c r="C1939" s="11"/>
      <c r="D1939" s="11"/>
      <c r="E1939" s="11"/>
      <c r="H1939" s="11"/>
      <c r="I1939" s="20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</row>
    <row r="1940" spans="1:34" x14ac:dyDescent="0.25">
      <c r="A1940" s="11"/>
      <c r="B1940" s="11"/>
      <c r="C1940" s="11"/>
      <c r="D1940" s="11"/>
      <c r="E1940" s="11"/>
      <c r="H1940" s="11"/>
      <c r="I1940" s="20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</row>
    <row r="1941" spans="1:34" x14ac:dyDescent="0.25">
      <c r="A1941" s="11"/>
      <c r="B1941" s="11"/>
      <c r="C1941" s="11"/>
      <c r="D1941" s="11"/>
      <c r="E1941" s="11"/>
      <c r="H1941" s="11"/>
      <c r="I1941" s="20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</row>
    <row r="1942" spans="1:34" x14ac:dyDescent="0.25">
      <c r="A1942" s="11"/>
      <c r="B1942" s="11"/>
      <c r="C1942" s="11"/>
      <c r="D1942" s="11"/>
      <c r="E1942" s="11"/>
      <c r="H1942" s="11"/>
      <c r="I1942" s="20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</row>
    <row r="1943" spans="1:34" x14ac:dyDescent="0.25">
      <c r="A1943" s="11"/>
      <c r="B1943" s="11"/>
      <c r="C1943" s="11"/>
      <c r="D1943" s="11"/>
      <c r="E1943" s="11"/>
      <c r="H1943" s="11"/>
      <c r="I1943" s="20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</row>
    <row r="1944" spans="1:34" x14ac:dyDescent="0.25">
      <c r="A1944" s="11"/>
      <c r="B1944" s="11"/>
      <c r="C1944" s="11"/>
      <c r="D1944" s="11"/>
      <c r="E1944" s="11"/>
      <c r="H1944" s="11"/>
      <c r="I1944" s="20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</row>
    <row r="1945" spans="1:34" x14ac:dyDescent="0.25">
      <c r="A1945" s="11"/>
      <c r="B1945" s="11"/>
      <c r="C1945" s="11"/>
      <c r="D1945" s="11"/>
      <c r="E1945" s="11"/>
      <c r="H1945" s="11"/>
      <c r="I1945" s="20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</row>
    <row r="1946" spans="1:34" x14ac:dyDescent="0.25">
      <c r="A1946" s="11"/>
      <c r="B1946" s="11"/>
      <c r="C1946" s="11"/>
      <c r="D1946" s="11"/>
      <c r="E1946" s="11"/>
      <c r="H1946" s="11"/>
      <c r="I1946" s="20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</row>
    <row r="1947" spans="1:34" x14ac:dyDescent="0.25">
      <c r="A1947" s="11"/>
      <c r="B1947" s="11"/>
      <c r="C1947" s="11"/>
      <c r="D1947" s="11"/>
      <c r="E1947" s="11"/>
      <c r="H1947" s="11"/>
      <c r="I1947" s="20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</row>
    <row r="1948" spans="1:34" x14ac:dyDescent="0.25">
      <c r="A1948" s="11"/>
      <c r="B1948" s="11"/>
      <c r="C1948" s="11"/>
      <c r="D1948" s="11"/>
      <c r="E1948" s="11"/>
      <c r="H1948" s="11"/>
      <c r="I1948" s="20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</row>
    <row r="1949" spans="1:34" x14ac:dyDescent="0.25">
      <c r="A1949" s="11"/>
      <c r="B1949" s="11"/>
      <c r="C1949" s="11"/>
      <c r="D1949" s="11"/>
      <c r="E1949" s="11"/>
      <c r="H1949" s="11"/>
      <c r="I1949" s="20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</row>
    <row r="1950" spans="1:34" x14ac:dyDescent="0.25">
      <c r="A1950" s="11"/>
      <c r="B1950" s="11"/>
      <c r="C1950" s="11"/>
      <c r="D1950" s="11"/>
      <c r="E1950" s="11"/>
      <c r="H1950" s="11"/>
      <c r="I1950" s="20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</row>
    <row r="1951" spans="1:34" x14ac:dyDescent="0.25">
      <c r="A1951" s="11"/>
      <c r="B1951" s="11"/>
      <c r="C1951" s="11"/>
      <c r="D1951" s="11"/>
      <c r="E1951" s="11"/>
      <c r="H1951" s="11"/>
      <c r="I1951" s="20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</row>
    <row r="1952" spans="1:34" x14ac:dyDescent="0.25">
      <c r="A1952" s="11"/>
      <c r="B1952" s="11"/>
      <c r="C1952" s="11"/>
      <c r="D1952" s="11"/>
      <c r="E1952" s="11"/>
      <c r="H1952" s="11"/>
      <c r="I1952" s="20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</row>
    <row r="1953" spans="1:34" x14ac:dyDescent="0.25">
      <c r="A1953" s="11"/>
      <c r="B1953" s="11"/>
      <c r="C1953" s="11"/>
      <c r="D1953" s="11"/>
      <c r="E1953" s="11"/>
      <c r="H1953" s="11"/>
      <c r="I1953" s="20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</row>
    <row r="1954" spans="1:34" x14ac:dyDescent="0.25">
      <c r="A1954" s="11"/>
      <c r="B1954" s="11"/>
      <c r="C1954" s="11"/>
      <c r="D1954" s="11"/>
      <c r="E1954" s="11"/>
      <c r="H1954" s="11"/>
      <c r="I1954" s="20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</row>
    <row r="1955" spans="1:34" x14ac:dyDescent="0.25">
      <c r="A1955" s="11"/>
      <c r="B1955" s="11"/>
      <c r="C1955" s="11"/>
      <c r="D1955" s="11"/>
      <c r="E1955" s="11"/>
      <c r="H1955" s="11"/>
      <c r="I1955" s="20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</row>
    <row r="1956" spans="1:34" x14ac:dyDescent="0.25">
      <c r="A1956" s="11"/>
      <c r="B1956" s="11"/>
      <c r="C1956" s="11"/>
      <c r="D1956" s="11"/>
      <c r="E1956" s="11"/>
      <c r="H1956" s="11"/>
      <c r="I1956" s="20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</row>
    <row r="1957" spans="1:34" x14ac:dyDescent="0.25">
      <c r="A1957" s="11"/>
      <c r="B1957" s="11"/>
      <c r="C1957" s="11"/>
      <c r="D1957" s="11"/>
      <c r="E1957" s="11"/>
      <c r="H1957" s="11"/>
      <c r="I1957" s="20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</row>
    <row r="1958" spans="1:34" x14ac:dyDescent="0.25">
      <c r="A1958" s="11"/>
      <c r="B1958" s="11"/>
      <c r="C1958" s="11"/>
      <c r="D1958" s="11"/>
      <c r="E1958" s="11"/>
      <c r="H1958" s="11"/>
      <c r="I1958" s="20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</row>
    <row r="1959" spans="1:34" x14ac:dyDescent="0.25">
      <c r="A1959" s="11"/>
      <c r="B1959" s="11"/>
      <c r="C1959" s="11"/>
      <c r="D1959" s="11"/>
      <c r="E1959" s="11"/>
      <c r="H1959" s="11"/>
      <c r="I1959" s="20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</row>
    <row r="1960" spans="1:34" x14ac:dyDescent="0.25">
      <c r="A1960" s="11"/>
      <c r="B1960" s="11"/>
      <c r="C1960" s="11"/>
      <c r="D1960" s="11"/>
      <c r="E1960" s="11"/>
      <c r="H1960" s="11"/>
      <c r="I1960" s="20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</row>
    <row r="1961" spans="1:34" x14ac:dyDescent="0.25">
      <c r="A1961" s="11"/>
      <c r="B1961" s="11"/>
      <c r="C1961" s="11"/>
      <c r="D1961" s="11"/>
      <c r="E1961" s="11"/>
      <c r="H1961" s="11"/>
      <c r="I1961" s="20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</row>
    <row r="1962" spans="1:34" x14ac:dyDescent="0.25">
      <c r="A1962" s="11"/>
      <c r="B1962" s="11"/>
      <c r="C1962" s="11"/>
      <c r="D1962" s="11"/>
      <c r="E1962" s="11"/>
      <c r="H1962" s="11"/>
      <c r="I1962" s="20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</row>
    <row r="1963" spans="1:34" x14ac:dyDescent="0.25">
      <c r="A1963" s="11"/>
      <c r="B1963" s="11"/>
      <c r="C1963" s="11"/>
      <c r="D1963" s="11"/>
      <c r="E1963" s="11"/>
      <c r="H1963" s="11"/>
      <c r="I1963" s="20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</row>
    <row r="1964" spans="1:34" x14ac:dyDescent="0.25">
      <c r="A1964" s="11"/>
      <c r="B1964" s="11"/>
      <c r="C1964" s="11"/>
      <c r="D1964" s="11"/>
      <c r="E1964" s="11"/>
      <c r="H1964" s="11"/>
      <c r="I1964" s="20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</row>
    <row r="1965" spans="1:34" x14ac:dyDescent="0.25">
      <c r="A1965" s="11"/>
      <c r="B1965" s="11"/>
      <c r="C1965" s="11"/>
      <c r="D1965" s="11"/>
      <c r="E1965" s="11"/>
      <c r="H1965" s="11"/>
      <c r="I1965" s="20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</row>
    <row r="1966" spans="1:34" x14ac:dyDescent="0.25">
      <c r="A1966" s="11"/>
      <c r="B1966" s="11"/>
      <c r="C1966" s="11"/>
      <c r="D1966" s="11"/>
      <c r="E1966" s="11"/>
      <c r="H1966" s="11"/>
      <c r="I1966" s="20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</row>
    <row r="1967" spans="1:34" x14ac:dyDescent="0.25">
      <c r="A1967" s="11"/>
      <c r="B1967" s="11"/>
      <c r="C1967" s="11"/>
      <c r="D1967" s="11"/>
      <c r="E1967" s="11"/>
      <c r="H1967" s="11"/>
      <c r="I1967" s="20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</row>
    <row r="1968" spans="1:34" x14ac:dyDescent="0.25">
      <c r="A1968" s="11"/>
      <c r="B1968" s="11"/>
      <c r="C1968" s="11"/>
      <c r="D1968" s="11"/>
      <c r="E1968" s="11"/>
      <c r="H1968" s="11"/>
      <c r="I1968" s="20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</row>
    <row r="1969" spans="1:34" x14ac:dyDescent="0.25">
      <c r="A1969" s="11"/>
      <c r="B1969" s="11"/>
      <c r="C1969" s="11"/>
      <c r="D1969" s="11"/>
      <c r="E1969" s="11"/>
      <c r="H1969" s="11"/>
      <c r="I1969" s="20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</row>
    <row r="1970" spans="1:34" x14ac:dyDescent="0.25">
      <c r="A1970" s="11"/>
      <c r="B1970" s="11"/>
      <c r="C1970" s="11"/>
      <c r="D1970" s="11"/>
      <c r="E1970" s="11"/>
      <c r="H1970" s="11"/>
      <c r="I1970" s="20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</row>
    <row r="1971" spans="1:34" x14ac:dyDescent="0.25">
      <c r="A1971" s="11"/>
      <c r="B1971" s="11"/>
      <c r="C1971" s="11"/>
      <c r="D1971" s="11"/>
      <c r="E1971" s="11"/>
      <c r="H1971" s="11"/>
      <c r="I1971" s="20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</row>
    <row r="1972" spans="1:34" x14ac:dyDescent="0.25">
      <c r="A1972" s="11"/>
      <c r="B1972" s="11"/>
      <c r="C1972" s="11"/>
      <c r="D1972" s="11"/>
      <c r="E1972" s="11"/>
      <c r="H1972" s="11"/>
      <c r="I1972" s="20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</row>
    <row r="1973" spans="1:34" x14ac:dyDescent="0.25">
      <c r="A1973" s="11"/>
      <c r="B1973" s="11"/>
      <c r="C1973" s="11"/>
      <c r="D1973" s="11"/>
      <c r="E1973" s="11"/>
      <c r="H1973" s="11"/>
      <c r="I1973" s="20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</row>
    <row r="1974" spans="1:34" x14ac:dyDescent="0.25">
      <c r="A1974" s="11"/>
      <c r="B1974" s="11"/>
      <c r="C1974" s="11"/>
      <c r="D1974" s="11"/>
      <c r="E1974" s="11"/>
      <c r="H1974" s="11"/>
      <c r="I1974" s="20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</row>
    <row r="1975" spans="1:34" x14ac:dyDescent="0.25">
      <c r="A1975" s="11"/>
      <c r="B1975" s="11"/>
      <c r="C1975" s="11"/>
      <c r="D1975" s="11"/>
      <c r="E1975" s="11"/>
      <c r="H1975" s="11"/>
      <c r="I1975" s="20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</row>
    <row r="1976" spans="1:34" x14ac:dyDescent="0.25">
      <c r="A1976" s="11"/>
      <c r="B1976" s="11"/>
      <c r="C1976" s="11"/>
      <c r="D1976" s="11"/>
      <c r="E1976" s="11"/>
      <c r="H1976" s="11"/>
      <c r="I1976" s="20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</row>
    <row r="1977" spans="1:34" x14ac:dyDescent="0.25">
      <c r="A1977" s="11"/>
      <c r="B1977" s="11"/>
      <c r="C1977" s="11"/>
      <c r="D1977" s="11"/>
      <c r="E1977" s="11"/>
      <c r="H1977" s="11"/>
      <c r="I1977" s="20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</row>
    <row r="1978" spans="1:34" x14ac:dyDescent="0.25">
      <c r="A1978" s="11"/>
      <c r="B1978" s="11"/>
      <c r="C1978" s="11"/>
      <c r="D1978" s="11"/>
      <c r="E1978" s="11"/>
      <c r="H1978" s="11"/>
      <c r="I1978" s="20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</row>
    <row r="1979" spans="1:34" x14ac:dyDescent="0.25">
      <c r="A1979" s="11"/>
      <c r="B1979" s="11"/>
      <c r="C1979" s="11"/>
      <c r="D1979" s="11"/>
      <c r="E1979" s="11"/>
      <c r="H1979" s="11"/>
      <c r="I1979" s="20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</row>
    <row r="1980" spans="1:34" x14ac:dyDescent="0.25">
      <c r="A1980" s="11"/>
      <c r="B1980" s="11"/>
      <c r="C1980" s="11"/>
      <c r="D1980" s="11"/>
      <c r="E1980" s="11"/>
      <c r="H1980" s="11"/>
      <c r="I1980" s="20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</row>
    <row r="1981" spans="1:34" x14ac:dyDescent="0.25">
      <c r="A1981" s="11"/>
      <c r="B1981" s="11"/>
      <c r="C1981" s="11"/>
      <c r="D1981" s="11"/>
      <c r="E1981" s="11"/>
      <c r="H1981" s="11"/>
      <c r="I1981" s="20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</row>
    <row r="1982" spans="1:34" x14ac:dyDescent="0.25">
      <c r="A1982" s="11"/>
      <c r="B1982" s="11"/>
      <c r="C1982" s="11"/>
      <c r="D1982" s="11"/>
      <c r="E1982" s="11"/>
      <c r="H1982" s="11"/>
      <c r="I1982" s="20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</row>
    <row r="1983" spans="1:34" x14ac:dyDescent="0.25">
      <c r="A1983" s="11"/>
      <c r="B1983" s="11"/>
      <c r="C1983" s="11"/>
      <c r="D1983" s="11"/>
      <c r="E1983" s="11"/>
      <c r="H1983" s="11"/>
      <c r="I1983" s="20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</row>
    <row r="1984" spans="1:34" x14ac:dyDescent="0.25">
      <c r="A1984" s="11"/>
      <c r="B1984" s="11"/>
      <c r="C1984" s="11"/>
      <c r="D1984" s="11"/>
      <c r="E1984" s="11"/>
      <c r="H1984" s="11"/>
      <c r="I1984" s="20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</row>
    <row r="1985" spans="1:34" x14ac:dyDescent="0.25">
      <c r="A1985" s="11"/>
      <c r="B1985" s="11"/>
      <c r="C1985" s="11"/>
      <c r="D1985" s="11"/>
      <c r="E1985" s="11"/>
      <c r="H1985" s="11"/>
      <c r="I1985" s="20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</row>
    <row r="1986" spans="1:34" x14ac:dyDescent="0.25">
      <c r="A1986" s="11"/>
      <c r="B1986" s="11"/>
      <c r="C1986" s="11"/>
      <c r="D1986" s="11"/>
      <c r="E1986" s="11"/>
      <c r="H1986" s="11"/>
      <c r="I1986" s="20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</row>
    <row r="1987" spans="1:34" x14ac:dyDescent="0.25">
      <c r="A1987" s="11"/>
      <c r="B1987" s="11"/>
      <c r="C1987" s="11"/>
      <c r="D1987" s="11"/>
      <c r="E1987" s="11"/>
      <c r="H1987" s="11"/>
      <c r="I1987" s="20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</row>
    <row r="1988" spans="1:34" x14ac:dyDescent="0.25">
      <c r="A1988" s="11"/>
      <c r="B1988" s="11"/>
      <c r="C1988" s="11"/>
      <c r="D1988" s="11"/>
      <c r="E1988" s="11"/>
      <c r="H1988" s="11"/>
      <c r="I1988" s="20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</row>
    <row r="1989" spans="1:34" x14ac:dyDescent="0.25">
      <c r="A1989" s="11"/>
      <c r="B1989" s="11"/>
      <c r="C1989" s="11"/>
      <c r="D1989" s="11"/>
      <c r="E1989" s="11"/>
      <c r="H1989" s="11"/>
      <c r="I1989" s="20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</row>
    <row r="1990" spans="1:34" x14ac:dyDescent="0.25">
      <c r="A1990" s="11"/>
      <c r="B1990" s="11"/>
      <c r="C1990" s="11"/>
      <c r="D1990" s="11"/>
      <c r="E1990" s="11"/>
      <c r="H1990" s="11"/>
      <c r="I1990" s="20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</row>
    <row r="1991" spans="1:34" x14ac:dyDescent="0.25">
      <c r="A1991" s="11"/>
      <c r="B1991" s="11"/>
      <c r="C1991" s="11"/>
      <c r="D1991" s="11"/>
      <c r="E1991" s="11"/>
      <c r="H1991" s="11"/>
      <c r="I1991" s="20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</row>
    <row r="1992" spans="1:34" x14ac:dyDescent="0.25">
      <c r="A1992" s="11"/>
      <c r="B1992" s="11"/>
      <c r="C1992" s="11"/>
      <c r="D1992" s="11"/>
      <c r="E1992" s="11"/>
      <c r="H1992" s="11"/>
      <c r="I1992" s="20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</row>
    <row r="1993" spans="1:34" x14ac:dyDescent="0.25">
      <c r="A1993" s="11"/>
      <c r="B1993" s="11"/>
      <c r="C1993" s="11"/>
      <c r="D1993" s="11"/>
      <c r="E1993" s="11"/>
      <c r="H1993" s="11"/>
      <c r="I1993" s="20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</row>
    <row r="1994" spans="1:34" x14ac:dyDescent="0.25">
      <c r="A1994" s="11"/>
      <c r="B1994" s="11"/>
      <c r="C1994" s="11"/>
      <c r="D1994" s="11"/>
      <c r="E1994" s="11"/>
      <c r="H1994" s="11"/>
      <c r="I1994" s="20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</row>
    <row r="1995" spans="1:34" x14ac:dyDescent="0.25">
      <c r="A1995" s="11"/>
      <c r="B1995" s="11"/>
      <c r="C1995" s="11"/>
      <c r="D1995" s="11"/>
      <c r="E1995" s="11"/>
      <c r="H1995" s="11"/>
      <c r="I1995" s="20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</row>
    <row r="1996" spans="1:34" x14ac:dyDescent="0.25">
      <c r="A1996" s="11"/>
      <c r="B1996" s="11"/>
      <c r="C1996" s="11"/>
      <c r="D1996" s="11"/>
      <c r="E1996" s="11"/>
      <c r="H1996" s="11"/>
      <c r="I1996" s="20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</row>
    <row r="1997" spans="1:34" x14ac:dyDescent="0.25">
      <c r="A1997" s="11"/>
      <c r="B1997" s="11"/>
      <c r="C1997" s="11"/>
      <c r="D1997" s="11"/>
      <c r="E1997" s="11"/>
      <c r="H1997" s="11"/>
      <c r="I1997" s="20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</row>
    <row r="1998" spans="1:34" x14ac:dyDescent="0.25">
      <c r="A1998" s="11"/>
      <c r="B1998" s="11"/>
      <c r="C1998" s="11"/>
      <c r="D1998" s="11"/>
      <c r="E1998" s="11"/>
      <c r="H1998" s="11"/>
      <c r="I1998" s="20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</row>
    <row r="1999" spans="1:34" x14ac:dyDescent="0.25">
      <c r="A1999" s="11"/>
      <c r="B1999" s="11"/>
      <c r="C1999" s="11"/>
      <c r="D1999" s="11"/>
      <c r="E1999" s="11"/>
      <c r="H1999" s="11"/>
      <c r="I1999" s="20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</row>
    <row r="2000" spans="1:34" x14ac:dyDescent="0.25">
      <c r="A2000" s="11"/>
      <c r="B2000" s="11"/>
      <c r="C2000" s="11"/>
      <c r="D2000" s="11"/>
      <c r="E2000" s="11"/>
      <c r="H2000" s="11"/>
      <c r="I2000" s="20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</row>
    <row r="2001" spans="1:34" x14ac:dyDescent="0.25">
      <c r="A2001" s="11"/>
      <c r="B2001" s="11"/>
      <c r="C2001" s="11"/>
      <c r="D2001" s="11"/>
      <c r="E2001" s="11"/>
      <c r="H2001" s="11"/>
      <c r="I2001" s="202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</row>
    <row r="2002" spans="1:34" x14ac:dyDescent="0.25">
      <c r="A2002" s="11"/>
      <c r="B2002" s="11"/>
      <c r="C2002" s="11"/>
      <c r="D2002" s="11"/>
      <c r="E2002" s="11"/>
      <c r="H2002" s="11"/>
      <c r="I2002" s="202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</row>
    <row r="2003" spans="1:34" x14ac:dyDescent="0.25">
      <c r="A2003" s="11"/>
      <c r="B2003" s="11"/>
      <c r="C2003" s="11"/>
      <c r="D2003" s="11"/>
      <c r="E2003" s="11"/>
      <c r="H2003" s="11"/>
      <c r="I2003" s="202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</row>
    <row r="2004" spans="1:34" x14ac:dyDescent="0.25">
      <c r="A2004" s="11"/>
      <c r="B2004" s="11"/>
      <c r="C2004" s="11"/>
      <c r="D2004" s="11"/>
      <c r="E2004" s="11"/>
      <c r="H2004" s="11"/>
      <c r="I2004" s="202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</row>
    <row r="2005" spans="1:34" x14ac:dyDescent="0.25">
      <c r="A2005" s="11"/>
      <c r="B2005" s="11"/>
      <c r="C2005" s="11"/>
      <c r="D2005" s="11"/>
      <c r="E2005" s="11"/>
      <c r="H2005" s="11"/>
      <c r="I2005" s="202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</row>
    <row r="2006" spans="1:34" x14ac:dyDescent="0.25">
      <c r="A2006" s="11"/>
      <c r="B2006" s="11"/>
      <c r="C2006" s="11"/>
      <c r="D2006" s="11"/>
      <c r="E2006" s="11"/>
      <c r="H2006" s="11"/>
      <c r="I2006" s="202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</row>
    <row r="2007" spans="1:34" x14ac:dyDescent="0.25">
      <c r="A2007" s="11"/>
      <c r="B2007" s="11"/>
      <c r="C2007" s="11"/>
      <c r="D2007" s="11"/>
      <c r="E2007" s="11"/>
      <c r="H2007" s="11"/>
      <c r="I2007" s="202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</row>
    <row r="2008" spans="1:34" x14ac:dyDescent="0.25">
      <c r="A2008" s="11"/>
      <c r="B2008" s="11"/>
      <c r="C2008" s="11"/>
      <c r="D2008" s="11"/>
      <c r="E2008" s="11"/>
      <c r="H2008" s="11"/>
      <c r="I2008" s="202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</row>
    <row r="2009" spans="1:34" x14ac:dyDescent="0.25">
      <c r="A2009" s="11"/>
      <c r="B2009" s="11"/>
      <c r="C2009" s="11"/>
      <c r="D2009" s="11"/>
      <c r="E2009" s="11"/>
      <c r="H2009" s="11"/>
      <c r="I2009" s="202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</row>
    <row r="2010" spans="1:34" x14ac:dyDescent="0.25">
      <c r="A2010" s="11"/>
      <c r="B2010" s="11"/>
      <c r="C2010" s="11"/>
      <c r="D2010" s="11"/>
      <c r="E2010" s="11"/>
      <c r="H2010" s="11"/>
      <c r="I2010" s="202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</row>
    <row r="2011" spans="1:34" x14ac:dyDescent="0.25">
      <c r="A2011" s="11"/>
      <c r="B2011" s="11"/>
      <c r="C2011" s="11"/>
      <c r="D2011" s="11"/>
      <c r="E2011" s="11"/>
      <c r="H2011" s="11"/>
      <c r="I2011" s="202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</row>
    <row r="2012" spans="1:34" x14ac:dyDescent="0.25">
      <c r="A2012" s="11"/>
      <c r="B2012" s="11"/>
      <c r="C2012" s="11"/>
      <c r="D2012" s="11"/>
      <c r="E2012" s="11"/>
      <c r="H2012" s="11"/>
      <c r="I2012" s="202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</row>
    <row r="2013" spans="1:34" x14ac:dyDescent="0.25">
      <c r="A2013" s="11"/>
      <c r="B2013" s="11"/>
      <c r="C2013" s="11"/>
      <c r="D2013" s="11"/>
      <c r="E2013" s="11"/>
      <c r="H2013" s="11"/>
      <c r="I2013" s="202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</row>
    <row r="2014" spans="1:34" x14ac:dyDescent="0.25">
      <c r="A2014" s="11"/>
      <c r="B2014" s="11"/>
      <c r="C2014" s="11"/>
      <c r="D2014" s="11"/>
      <c r="E2014" s="11"/>
      <c r="H2014" s="11"/>
      <c r="I2014" s="202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</row>
    <row r="2015" spans="1:34" x14ac:dyDescent="0.25">
      <c r="A2015" s="11"/>
      <c r="B2015" s="11"/>
      <c r="C2015" s="11"/>
      <c r="D2015" s="11"/>
      <c r="E2015" s="11"/>
      <c r="H2015" s="11"/>
      <c r="I2015" s="202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</row>
    <row r="2016" spans="1:34" x14ac:dyDescent="0.25">
      <c r="A2016" s="11"/>
      <c r="B2016" s="11"/>
      <c r="C2016" s="11"/>
      <c r="D2016" s="11"/>
      <c r="E2016" s="11"/>
      <c r="H2016" s="11"/>
      <c r="I2016" s="202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</row>
    <row r="2017" spans="1:34" x14ac:dyDescent="0.25">
      <c r="A2017" s="11"/>
      <c r="B2017" s="11"/>
      <c r="C2017" s="11"/>
      <c r="D2017" s="11"/>
      <c r="E2017" s="11"/>
      <c r="H2017" s="11"/>
      <c r="I2017" s="202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</row>
    <row r="2018" spans="1:34" x14ac:dyDescent="0.25">
      <c r="A2018" s="11"/>
      <c r="B2018" s="11"/>
      <c r="C2018" s="11"/>
      <c r="D2018" s="11"/>
      <c r="E2018" s="11"/>
      <c r="H2018" s="11"/>
      <c r="I2018" s="202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</row>
    <row r="2019" spans="1:34" x14ac:dyDescent="0.25">
      <c r="A2019" s="11"/>
      <c r="B2019" s="11"/>
      <c r="C2019" s="11"/>
      <c r="D2019" s="11"/>
      <c r="E2019" s="11"/>
      <c r="H2019" s="11"/>
      <c r="I2019" s="202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</row>
    <row r="2020" spans="1:34" x14ac:dyDescent="0.25">
      <c r="A2020" s="11"/>
      <c r="B2020" s="11"/>
      <c r="C2020" s="11"/>
      <c r="D2020" s="11"/>
      <c r="E2020" s="11"/>
      <c r="H2020" s="11"/>
      <c r="I2020" s="202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</row>
    <row r="2021" spans="1:34" x14ac:dyDescent="0.25">
      <c r="A2021" s="11"/>
      <c r="B2021" s="11"/>
      <c r="C2021" s="11"/>
      <c r="D2021" s="11"/>
      <c r="E2021" s="11"/>
      <c r="H2021" s="11"/>
      <c r="I2021" s="202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</row>
    <row r="2022" spans="1:34" x14ac:dyDescent="0.25">
      <c r="A2022" s="11"/>
      <c r="B2022" s="11"/>
      <c r="C2022" s="11"/>
      <c r="D2022" s="11"/>
      <c r="E2022" s="11"/>
      <c r="H2022" s="11"/>
      <c r="I2022" s="202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</row>
    <row r="2023" spans="1:34" x14ac:dyDescent="0.25">
      <c r="A2023" s="11"/>
      <c r="B2023" s="11"/>
      <c r="C2023" s="11"/>
      <c r="D2023" s="11"/>
      <c r="E2023" s="11"/>
      <c r="H2023" s="11"/>
      <c r="I2023" s="202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</row>
    <row r="2024" spans="1:34" x14ac:dyDescent="0.25">
      <c r="A2024" s="11"/>
      <c r="B2024" s="11"/>
      <c r="C2024" s="11"/>
      <c r="D2024" s="11"/>
      <c r="E2024" s="11"/>
      <c r="H2024" s="11"/>
      <c r="I2024" s="202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</row>
    <row r="2025" spans="1:34" x14ac:dyDescent="0.25">
      <c r="A2025" s="11"/>
      <c r="B2025" s="11"/>
      <c r="C2025" s="11"/>
      <c r="D2025" s="11"/>
      <c r="E2025" s="11"/>
      <c r="H2025" s="11"/>
      <c r="I2025" s="202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</row>
    <row r="2026" spans="1:34" x14ac:dyDescent="0.25">
      <c r="A2026" s="11"/>
      <c r="B2026" s="11"/>
      <c r="C2026" s="11"/>
      <c r="D2026" s="11"/>
      <c r="E2026" s="11"/>
      <c r="H2026" s="11"/>
      <c r="I2026" s="202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</row>
    <row r="2027" spans="1:34" x14ac:dyDescent="0.25">
      <c r="A2027" s="11"/>
      <c r="B2027" s="11"/>
      <c r="C2027" s="11"/>
      <c r="D2027" s="11"/>
      <c r="E2027" s="11"/>
      <c r="H2027" s="11"/>
      <c r="I2027" s="202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</row>
    <row r="2028" spans="1:34" x14ac:dyDescent="0.25">
      <c r="A2028" s="11"/>
      <c r="B2028" s="11"/>
      <c r="C2028" s="11"/>
      <c r="D2028" s="11"/>
      <c r="E2028" s="11"/>
      <c r="H2028" s="11"/>
      <c r="I2028" s="202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</row>
    <row r="2029" spans="1:34" x14ac:dyDescent="0.25">
      <c r="A2029" s="11"/>
      <c r="B2029" s="11"/>
      <c r="C2029" s="11"/>
      <c r="D2029" s="11"/>
      <c r="E2029" s="11"/>
      <c r="H2029" s="11"/>
      <c r="I2029" s="202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</row>
    <row r="2030" spans="1:34" x14ac:dyDescent="0.25">
      <c r="A2030" s="11"/>
      <c r="B2030" s="11"/>
      <c r="C2030" s="11"/>
      <c r="D2030" s="11"/>
      <c r="E2030" s="11"/>
      <c r="H2030" s="11"/>
      <c r="I2030" s="202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</row>
    <row r="2031" spans="1:34" x14ac:dyDescent="0.25">
      <c r="A2031" s="11"/>
      <c r="B2031" s="11"/>
      <c r="C2031" s="11"/>
      <c r="D2031" s="11"/>
      <c r="E2031" s="11"/>
      <c r="H2031" s="11"/>
      <c r="I2031" s="202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</row>
    <row r="2032" spans="1:34" x14ac:dyDescent="0.25">
      <c r="A2032" s="11"/>
      <c r="B2032" s="11"/>
      <c r="C2032" s="11"/>
      <c r="D2032" s="11"/>
      <c r="E2032" s="11"/>
      <c r="H2032" s="11"/>
      <c r="I2032" s="202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</row>
    <row r="2033" spans="1:34" x14ac:dyDescent="0.25">
      <c r="A2033" s="11"/>
      <c r="B2033" s="11"/>
      <c r="C2033" s="11"/>
      <c r="D2033" s="11"/>
      <c r="E2033" s="11"/>
      <c r="H2033" s="11"/>
      <c r="I2033" s="202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</row>
    <row r="2034" spans="1:34" x14ac:dyDescent="0.25">
      <c r="A2034" s="11"/>
      <c r="B2034" s="11"/>
      <c r="C2034" s="11"/>
      <c r="D2034" s="11"/>
      <c r="E2034" s="11"/>
      <c r="H2034" s="11"/>
      <c r="I2034" s="202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</row>
    <row r="2035" spans="1:34" x14ac:dyDescent="0.25">
      <c r="A2035" s="11"/>
      <c r="B2035" s="11"/>
      <c r="C2035" s="11"/>
      <c r="D2035" s="11"/>
      <c r="E2035" s="11"/>
      <c r="H2035" s="11"/>
      <c r="I2035" s="202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</row>
    <row r="2036" spans="1:34" x14ac:dyDescent="0.25">
      <c r="A2036" s="11"/>
      <c r="B2036" s="11"/>
      <c r="C2036" s="11"/>
      <c r="D2036" s="11"/>
      <c r="E2036" s="11"/>
      <c r="H2036" s="11"/>
      <c r="I2036" s="202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</row>
    <row r="2037" spans="1:34" x14ac:dyDescent="0.25">
      <c r="A2037" s="11"/>
      <c r="B2037" s="11"/>
      <c r="C2037" s="11"/>
      <c r="D2037" s="11"/>
      <c r="E2037" s="11"/>
      <c r="H2037" s="11"/>
      <c r="I2037" s="202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</row>
    <row r="2038" spans="1:34" x14ac:dyDescent="0.25">
      <c r="A2038" s="11"/>
      <c r="B2038" s="11"/>
      <c r="C2038" s="11"/>
      <c r="D2038" s="11"/>
      <c r="E2038" s="11"/>
      <c r="H2038" s="11"/>
      <c r="I2038" s="202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</row>
    <row r="2039" spans="1:34" x14ac:dyDescent="0.25">
      <c r="A2039" s="11"/>
      <c r="B2039" s="11"/>
      <c r="C2039" s="11"/>
      <c r="D2039" s="11"/>
      <c r="E2039" s="11"/>
      <c r="H2039" s="11"/>
      <c r="I2039" s="202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</row>
    <row r="2040" spans="1:34" x14ac:dyDescent="0.25">
      <c r="A2040" s="11"/>
      <c r="B2040" s="11"/>
      <c r="C2040" s="11"/>
      <c r="D2040" s="11"/>
      <c r="E2040" s="11"/>
      <c r="H2040" s="11"/>
      <c r="I2040" s="202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</row>
    <row r="2041" spans="1:34" x14ac:dyDescent="0.25">
      <c r="A2041" s="11"/>
      <c r="B2041" s="11"/>
      <c r="C2041" s="11"/>
      <c r="D2041" s="11"/>
      <c r="E2041" s="11"/>
      <c r="H2041" s="11"/>
      <c r="I2041" s="202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</row>
    <row r="2042" spans="1:34" x14ac:dyDescent="0.25">
      <c r="A2042" s="11"/>
      <c r="B2042" s="11"/>
      <c r="C2042" s="11"/>
      <c r="D2042" s="11"/>
      <c r="E2042" s="11"/>
      <c r="H2042" s="11"/>
      <c r="I2042" s="202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</row>
    <row r="2043" spans="1:34" x14ac:dyDescent="0.25">
      <c r="A2043" s="11"/>
      <c r="B2043" s="11"/>
      <c r="C2043" s="11"/>
      <c r="D2043" s="11"/>
      <c r="E2043" s="11"/>
      <c r="H2043" s="11"/>
      <c r="I2043" s="202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</row>
    <row r="2044" spans="1:34" x14ac:dyDescent="0.25">
      <c r="A2044" s="11"/>
      <c r="B2044" s="11"/>
      <c r="C2044" s="11"/>
      <c r="D2044" s="11"/>
      <c r="E2044" s="11"/>
      <c r="H2044" s="11"/>
      <c r="I2044" s="202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</row>
    <row r="2045" spans="1:34" x14ac:dyDescent="0.25">
      <c r="A2045" s="11"/>
      <c r="B2045" s="11"/>
      <c r="C2045" s="11"/>
      <c r="D2045" s="11"/>
      <c r="E2045" s="11"/>
      <c r="H2045" s="11"/>
      <c r="I2045" s="202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</row>
    <row r="2046" spans="1:34" x14ac:dyDescent="0.25">
      <c r="A2046" s="11"/>
      <c r="B2046" s="11"/>
      <c r="C2046" s="11"/>
      <c r="D2046" s="11"/>
      <c r="E2046" s="11"/>
      <c r="H2046" s="11"/>
      <c r="I2046" s="202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</row>
    <row r="2047" spans="1:34" x14ac:dyDescent="0.25">
      <c r="A2047" s="11"/>
      <c r="B2047" s="11"/>
      <c r="C2047" s="11"/>
      <c r="D2047" s="11"/>
      <c r="E2047" s="11"/>
      <c r="H2047" s="11"/>
      <c r="I2047" s="202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</row>
    <row r="2048" spans="1:34" x14ac:dyDescent="0.25">
      <c r="A2048" s="11"/>
      <c r="B2048" s="11"/>
      <c r="C2048" s="11"/>
      <c r="D2048" s="11"/>
      <c r="E2048" s="11"/>
      <c r="H2048" s="11"/>
      <c r="I2048" s="202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</row>
    <row r="2049" spans="1:34" x14ac:dyDescent="0.25">
      <c r="A2049" s="11"/>
      <c r="B2049" s="11"/>
      <c r="C2049" s="11"/>
      <c r="D2049" s="11"/>
      <c r="E2049" s="11"/>
      <c r="H2049" s="11"/>
      <c r="I2049" s="202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</row>
    <row r="2050" spans="1:34" x14ac:dyDescent="0.25">
      <c r="A2050" s="11"/>
      <c r="B2050" s="11"/>
      <c r="C2050" s="11"/>
      <c r="D2050" s="11"/>
      <c r="E2050" s="11"/>
      <c r="H2050" s="11"/>
      <c r="I2050" s="202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</row>
    <row r="2051" spans="1:34" x14ac:dyDescent="0.25">
      <c r="A2051" s="11"/>
      <c r="B2051" s="11"/>
      <c r="C2051" s="11"/>
      <c r="D2051" s="11"/>
      <c r="E2051" s="11"/>
      <c r="H2051" s="11"/>
      <c r="I2051" s="202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</row>
    <row r="2052" spans="1:34" x14ac:dyDescent="0.25">
      <c r="A2052" s="11"/>
      <c r="B2052" s="11"/>
      <c r="C2052" s="11"/>
      <c r="D2052" s="11"/>
      <c r="E2052" s="11"/>
      <c r="H2052" s="11"/>
      <c r="I2052" s="202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</row>
    <row r="2053" spans="1:34" x14ac:dyDescent="0.25">
      <c r="A2053" s="11"/>
      <c r="B2053" s="11"/>
      <c r="C2053" s="11"/>
      <c r="D2053" s="11"/>
      <c r="E2053" s="11"/>
      <c r="H2053" s="11"/>
      <c r="I2053" s="202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</row>
    <row r="2054" spans="1:34" x14ac:dyDescent="0.25">
      <c r="A2054" s="11"/>
      <c r="B2054" s="11"/>
      <c r="C2054" s="11"/>
      <c r="D2054" s="11"/>
      <c r="E2054" s="11"/>
      <c r="H2054" s="11"/>
      <c r="I2054" s="202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</row>
    <row r="2055" spans="1:34" x14ac:dyDescent="0.25">
      <c r="A2055" s="11"/>
      <c r="B2055" s="11"/>
      <c r="C2055" s="11"/>
      <c r="D2055" s="11"/>
      <c r="E2055" s="11"/>
      <c r="H2055" s="11"/>
      <c r="I2055" s="202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</row>
    <row r="2056" spans="1:34" x14ac:dyDescent="0.25">
      <c r="A2056" s="11"/>
      <c r="B2056" s="11"/>
      <c r="C2056" s="11"/>
      <c r="D2056" s="11"/>
      <c r="E2056" s="11"/>
      <c r="H2056" s="11"/>
      <c r="I2056" s="202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</row>
    <row r="2057" spans="1:34" x14ac:dyDescent="0.25">
      <c r="A2057" s="11"/>
      <c r="B2057" s="11"/>
      <c r="C2057" s="11"/>
      <c r="D2057" s="11"/>
      <c r="E2057" s="11"/>
      <c r="H2057" s="11"/>
      <c r="I2057" s="202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</row>
    <row r="2058" spans="1:34" x14ac:dyDescent="0.25">
      <c r="A2058" s="11"/>
      <c r="B2058" s="11"/>
      <c r="C2058" s="11"/>
      <c r="D2058" s="11"/>
      <c r="E2058" s="11"/>
      <c r="H2058" s="11"/>
      <c r="I2058" s="202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</row>
    <row r="2059" spans="1:34" x14ac:dyDescent="0.25">
      <c r="A2059" s="11"/>
      <c r="B2059" s="11"/>
      <c r="C2059" s="11"/>
      <c r="D2059" s="11"/>
      <c r="E2059" s="11"/>
      <c r="H2059" s="11"/>
      <c r="I2059" s="202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</row>
    <row r="2060" spans="1:34" x14ac:dyDescent="0.25">
      <c r="A2060" s="11"/>
      <c r="B2060" s="11"/>
      <c r="C2060" s="11"/>
      <c r="D2060" s="11"/>
      <c r="E2060" s="11"/>
      <c r="H2060" s="11"/>
      <c r="I2060" s="202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</row>
    <row r="2061" spans="1:34" x14ac:dyDescent="0.25">
      <c r="A2061" s="11"/>
      <c r="B2061" s="11"/>
      <c r="C2061" s="11"/>
      <c r="D2061" s="11"/>
      <c r="E2061" s="11"/>
      <c r="H2061" s="11"/>
      <c r="I2061" s="202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</row>
    <row r="2062" spans="1:34" x14ac:dyDescent="0.25">
      <c r="A2062" s="11"/>
      <c r="B2062" s="11"/>
      <c r="C2062" s="11"/>
      <c r="D2062" s="11"/>
      <c r="E2062" s="11"/>
      <c r="H2062" s="11"/>
      <c r="I2062" s="202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</row>
    <row r="2063" spans="1:34" x14ac:dyDescent="0.25">
      <c r="A2063" s="11"/>
      <c r="B2063" s="11"/>
      <c r="C2063" s="11"/>
      <c r="D2063" s="11"/>
      <c r="E2063" s="11"/>
      <c r="H2063" s="11"/>
      <c r="I2063" s="202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</row>
    <row r="2064" spans="1:34" x14ac:dyDescent="0.25">
      <c r="A2064" s="11"/>
      <c r="B2064" s="11"/>
      <c r="C2064" s="11"/>
      <c r="D2064" s="11"/>
      <c r="E2064" s="11"/>
      <c r="H2064" s="11"/>
      <c r="I2064" s="202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</row>
    <row r="2065" spans="1:34" x14ac:dyDescent="0.25">
      <c r="A2065" s="11"/>
      <c r="B2065" s="11"/>
      <c r="C2065" s="11"/>
      <c r="D2065" s="11"/>
      <c r="E2065" s="11"/>
      <c r="H2065" s="11"/>
      <c r="I2065" s="202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</row>
    <row r="2066" spans="1:34" x14ac:dyDescent="0.25">
      <c r="A2066" s="11"/>
      <c r="B2066" s="11"/>
      <c r="C2066" s="11"/>
      <c r="D2066" s="11"/>
      <c r="E2066" s="11"/>
      <c r="H2066" s="11"/>
      <c r="I2066" s="202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</row>
    <row r="2067" spans="1:34" x14ac:dyDescent="0.25">
      <c r="A2067" s="11"/>
      <c r="B2067" s="11"/>
      <c r="C2067" s="11"/>
      <c r="D2067" s="11"/>
      <c r="E2067" s="11"/>
      <c r="H2067" s="11"/>
      <c r="I2067" s="202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</row>
    <row r="2068" spans="1:34" x14ac:dyDescent="0.25">
      <c r="A2068" s="11"/>
      <c r="B2068" s="11"/>
      <c r="C2068" s="11"/>
      <c r="D2068" s="11"/>
      <c r="E2068" s="11"/>
      <c r="H2068" s="11"/>
      <c r="I2068" s="202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</row>
    <row r="2069" spans="1:34" x14ac:dyDescent="0.25">
      <c r="A2069" s="11"/>
      <c r="B2069" s="11"/>
      <c r="C2069" s="11"/>
      <c r="D2069" s="11"/>
      <c r="E2069" s="11"/>
      <c r="H2069" s="11"/>
      <c r="I2069" s="202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</row>
    <row r="2070" spans="1:34" x14ac:dyDescent="0.25">
      <c r="A2070" s="11"/>
      <c r="B2070" s="11"/>
      <c r="C2070" s="11"/>
      <c r="D2070" s="11"/>
      <c r="E2070" s="11"/>
      <c r="H2070" s="11"/>
      <c r="I2070" s="202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</row>
    <row r="2071" spans="1:34" x14ac:dyDescent="0.25">
      <c r="A2071" s="11"/>
      <c r="B2071" s="11"/>
      <c r="C2071" s="11"/>
      <c r="D2071" s="11"/>
      <c r="E2071" s="11"/>
      <c r="H2071" s="11"/>
      <c r="I2071" s="202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</row>
    <row r="2072" spans="1:34" x14ac:dyDescent="0.25">
      <c r="A2072" s="11"/>
      <c r="B2072" s="11"/>
      <c r="C2072" s="11"/>
      <c r="D2072" s="11"/>
      <c r="E2072" s="11"/>
      <c r="H2072" s="11"/>
      <c r="I2072" s="202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</row>
    <row r="2073" spans="1:34" x14ac:dyDescent="0.25">
      <c r="A2073" s="11"/>
      <c r="B2073" s="11"/>
      <c r="C2073" s="11"/>
      <c r="D2073" s="11"/>
      <c r="E2073" s="11"/>
      <c r="H2073" s="11"/>
      <c r="I2073" s="202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</row>
    <row r="2074" spans="1:34" x14ac:dyDescent="0.25">
      <c r="A2074" s="11"/>
      <c r="B2074" s="11"/>
      <c r="C2074" s="11"/>
      <c r="D2074" s="11"/>
      <c r="E2074" s="11"/>
      <c r="H2074" s="11"/>
      <c r="I2074" s="202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</row>
    <row r="2075" spans="1:34" x14ac:dyDescent="0.25">
      <c r="A2075" s="11"/>
      <c r="B2075" s="11"/>
      <c r="C2075" s="11"/>
      <c r="D2075" s="11"/>
      <c r="E2075" s="11"/>
      <c r="H2075" s="11"/>
      <c r="I2075" s="202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</row>
    <row r="2076" spans="1:34" x14ac:dyDescent="0.25">
      <c r="A2076" s="11"/>
      <c r="B2076" s="11"/>
      <c r="C2076" s="11"/>
      <c r="D2076" s="11"/>
      <c r="E2076" s="11"/>
      <c r="H2076" s="11"/>
      <c r="I2076" s="202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</row>
    <row r="2077" spans="1:34" x14ac:dyDescent="0.25">
      <c r="A2077" s="11"/>
      <c r="B2077" s="11"/>
      <c r="C2077" s="11"/>
      <c r="D2077" s="11"/>
      <c r="E2077" s="11"/>
      <c r="H2077" s="11"/>
      <c r="I2077" s="202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</row>
    <row r="2078" spans="1:34" x14ac:dyDescent="0.25">
      <c r="A2078" s="11"/>
      <c r="B2078" s="11"/>
      <c r="C2078" s="11"/>
      <c r="D2078" s="11"/>
      <c r="E2078" s="11"/>
      <c r="H2078" s="11"/>
      <c r="I2078" s="202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</row>
    <row r="2079" spans="1:34" x14ac:dyDescent="0.25">
      <c r="A2079" s="11"/>
      <c r="B2079" s="11"/>
      <c r="C2079" s="11"/>
      <c r="D2079" s="11"/>
      <c r="E2079" s="11"/>
      <c r="H2079" s="11"/>
      <c r="I2079" s="202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</row>
    <row r="2080" spans="1:34" x14ac:dyDescent="0.25">
      <c r="A2080" s="11"/>
      <c r="B2080" s="11"/>
      <c r="C2080" s="11"/>
      <c r="D2080" s="11"/>
      <c r="E2080" s="11"/>
      <c r="H2080" s="11"/>
      <c r="I2080" s="202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</row>
    <row r="2081" spans="1:34" x14ac:dyDescent="0.25">
      <c r="A2081" s="11"/>
      <c r="B2081" s="11"/>
      <c r="C2081" s="11"/>
      <c r="D2081" s="11"/>
      <c r="E2081" s="11"/>
      <c r="H2081" s="11"/>
      <c r="I2081" s="202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</row>
    <row r="2082" spans="1:34" x14ac:dyDescent="0.25">
      <c r="A2082" s="11"/>
      <c r="B2082" s="11"/>
      <c r="C2082" s="11"/>
      <c r="D2082" s="11"/>
      <c r="E2082" s="11"/>
      <c r="H2082" s="11"/>
      <c r="I2082" s="202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</row>
    <row r="2083" spans="1:34" x14ac:dyDescent="0.25">
      <c r="A2083" s="11"/>
      <c r="B2083" s="11"/>
      <c r="C2083" s="11"/>
      <c r="D2083" s="11"/>
      <c r="E2083" s="11"/>
      <c r="H2083" s="11"/>
      <c r="I2083" s="202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</row>
    <row r="2084" spans="1:34" x14ac:dyDescent="0.25">
      <c r="A2084" s="11"/>
      <c r="B2084" s="11"/>
      <c r="C2084" s="11"/>
      <c r="D2084" s="11"/>
      <c r="E2084" s="11"/>
      <c r="H2084" s="11"/>
      <c r="I2084" s="202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</row>
    <row r="2085" spans="1:34" x14ac:dyDescent="0.25">
      <c r="A2085" s="11"/>
      <c r="B2085" s="11"/>
      <c r="C2085" s="11"/>
      <c r="D2085" s="11"/>
      <c r="E2085" s="11"/>
      <c r="H2085" s="11"/>
      <c r="I2085" s="202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</row>
    <row r="2086" spans="1:34" x14ac:dyDescent="0.25">
      <c r="A2086" s="11"/>
      <c r="B2086" s="11"/>
      <c r="C2086" s="11"/>
      <c r="D2086" s="11"/>
      <c r="E2086" s="11"/>
      <c r="H2086" s="11"/>
      <c r="I2086" s="202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</row>
    <row r="2087" spans="1:34" x14ac:dyDescent="0.25">
      <c r="A2087" s="11"/>
      <c r="B2087" s="11"/>
      <c r="C2087" s="11"/>
      <c r="D2087" s="11"/>
      <c r="E2087" s="11"/>
      <c r="H2087" s="11"/>
      <c r="I2087" s="202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</row>
    <row r="2088" spans="1:34" x14ac:dyDescent="0.25">
      <c r="A2088" s="11"/>
      <c r="B2088" s="11"/>
      <c r="C2088" s="11"/>
      <c r="D2088" s="11"/>
      <c r="E2088" s="11"/>
      <c r="H2088" s="11"/>
      <c r="I2088" s="202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</row>
    <row r="2089" spans="1:34" x14ac:dyDescent="0.25">
      <c r="A2089" s="11"/>
      <c r="B2089" s="11"/>
      <c r="C2089" s="11"/>
      <c r="D2089" s="11"/>
      <c r="E2089" s="11"/>
      <c r="H2089" s="11"/>
      <c r="I2089" s="202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</row>
    <row r="2090" spans="1:34" x14ac:dyDescent="0.25">
      <c r="A2090" s="11"/>
      <c r="B2090" s="11"/>
      <c r="C2090" s="11"/>
      <c r="D2090" s="11"/>
      <c r="E2090" s="11"/>
      <c r="H2090" s="11"/>
      <c r="I2090" s="202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</row>
    <row r="2091" spans="1:34" x14ac:dyDescent="0.25">
      <c r="A2091" s="11"/>
      <c r="B2091" s="11"/>
      <c r="C2091" s="11"/>
      <c r="D2091" s="11"/>
      <c r="E2091" s="11"/>
      <c r="H2091" s="11"/>
      <c r="I2091" s="202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</row>
    <row r="2092" spans="1:34" x14ac:dyDescent="0.25">
      <c r="A2092" s="11"/>
      <c r="B2092" s="11"/>
      <c r="C2092" s="11"/>
      <c r="D2092" s="11"/>
      <c r="E2092" s="11"/>
      <c r="H2092" s="11"/>
      <c r="I2092" s="202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</row>
    <row r="2093" spans="1:34" x14ac:dyDescent="0.25">
      <c r="A2093" s="11"/>
      <c r="B2093" s="11"/>
      <c r="C2093" s="11"/>
      <c r="D2093" s="11"/>
      <c r="E2093" s="11"/>
      <c r="H2093" s="11"/>
      <c r="I2093" s="202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</row>
    <row r="2094" spans="1:34" x14ac:dyDescent="0.25">
      <c r="A2094" s="11"/>
      <c r="B2094" s="11"/>
      <c r="C2094" s="11"/>
      <c r="D2094" s="11"/>
      <c r="E2094" s="11"/>
      <c r="H2094" s="11"/>
      <c r="I2094" s="202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</row>
    <row r="2095" spans="1:34" x14ac:dyDescent="0.25">
      <c r="A2095" s="11"/>
      <c r="B2095" s="11"/>
      <c r="C2095" s="11"/>
      <c r="D2095" s="11"/>
      <c r="E2095" s="11"/>
      <c r="H2095" s="11"/>
      <c r="I2095" s="202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</row>
    <row r="2096" spans="1:34" x14ac:dyDescent="0.25">
      <c r="A2096" s="11"/>
      <c r="B2096" s="11"/>
      <c r="C2096" s="11"/>
      <c r="D2096" s="11"/>
      <c r="E2096" s="11"/>
      <c r="H2096" s="11"/>
      <c r="I2096" s="202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</row>
    <row r="2097" spans="1:34" x14ac:dyDescent="0.25">
      <c r="A2097" s="11"/>
      <c r="B2097" s="11"/>
      <c r="C2097" s="11"/>
      <c r="D2097" s="11"/>
      <c r="E2097" s="11"/>
      <c r="H2097" s="11"/>
      <c r="I2097" s="202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</row>
    <row r="2098" spans="1:34" x14ac:dyDescent="0.25">
      <c r="A2098" s="11"/>
      <c r="B2098" s="11"/>
      <c r="C2098" s="11"/>
      <c r="D2098" s="11"/>
      <c r="E2098" s="11"/>
      <c r="H2098" s="11"/>
      <c r="I2098" s="202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</row>
    <row r="2099" spans="1:34" x14ac:dyDescent="0.25">
      <c r="A2099" s="11"/>
      <c r="B2099" s="11"/>
      <c r="C2099" s="11"/>
      <c r="D2099" s="11"/>
      <c r="E2099" s="11"/>
      <c r="H2099" s="11"/>
      <c r="I2099" s="202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</row>
    <row r="2100" spans="1:34" x14ac:dyDescent="0.25">
      <c r="A2100" s="11"/>
      <c r="B2100" s="11"/>
      <c r="C2100" s="11"/>
      <c r="D2100" s="11"/>
      <c r="E2100" s="11"/>
      <c r="H2100" s="11"/>
      <c r="I2100" s="202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</row>
    <row r="2101" spans="1:34" x14ac:dyDescent="0.25">
      <c r="A2101" s="11"/>
      <c r="B2101" s="11"/>
      <c r="C2101" s="11"/>
      <c r="D2101" s="11"/>
      <c r="E2101" s="11"/>
      <c r="H2101" s="11"/>
      <c r="I2101" s="202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</row>
    <row r="2102" spans="1:34" x14ac:dyDescent="0.25">
      <c r="A2102" s="11"/>
      <c r="B2102" s="11"/>
      <c r="C2102" s="11"/>
      <c r="D2102" s="11"/>
      <c r="E2102" s="11"/>
      <c r="H2102" s="11"/>
      <c r="I2102" s="202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</row>
    <row r="2103" spans="1:34" x14ac:dyDescent="0.25">
      <c r="A2103" s="11"/>
      <c r="B2103" s="11"/>
      <c r="C2103" s="11"/>
      <c r="D2103" s="11"/>
      <c r="E2103" s="11"/>
      <c r="H2103" s="11"/>
      <c r="I2103" s="202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</row>
    <row r="2104" spans="1:34" x14ac:dyDescent="0.25">
      <c r="A2104" s="11"/>
      <c r="B2104" s="11"/>
      <c r="C2104" s="11"/>
      <c r="D2104" s="11"/>
      <c r="E2104" s="11"/>
      <c r="H2104" s="11"/>
      <c r="I2104" s="202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</row>
    <row r="2105" spans="1:34" x14ac:dyDescent="0.25">
      <c r="A2105" s="11"/>
      <c r="B2105" s="11"/>
      <c r="C2105" s="11"/>
      <c r="D2105" s="11"/>
      <c r="E2105" s="11"/>
      <c r="H2105" s="11"/>
      <c r="I2105" s="202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</row>
    <row r="2106" spans="1:34" x14ac:dyDescent="0.25">
      <c r="A2106" s="11"/>
      <c r="B2106" s="11"/>
      <c r="C2106" s="11"/>
      <c r="D2106" s="11"/>
      <c r="E2106" s="11"/>
      <c r="H2106" s="11"/>
      <c r="I2106" s="202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</row>
    <row r="2107" spans="1:34" x14ac:dyDescent="0.25">
      <c r="A2107" s="11"/>
      <c r="B2107" s="11"/>
      <c r="C2107" s="11"/>
      <c r="D2107" s="11"/>
      <c r="E2107" s="11"/>
      <c r="H2107" s="11"/>
      <c r="I2107" s="202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</row>
    <row r="2108" spans="1:34" x14ac:dyDescent="0.25">
      <c r="A2108" s="11"/>
      <c r="B2108" s="11"/>
      <c r="C2108" s="11"/>
      <c r="D2108" s="11"/>
      <c r="E2108" s="11"/>
      <c r="H2108" s="11"/>
      <c r="I2108" s="202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</row>
    <row r="2109" spans="1:34" x14ac:dyDescent="0.25">
      <c r="A2109" s="11"/>
      <c r="B2109" s="11"/>
      <c r="C2109" s="11"/>
      <c r="D2109" s="11"/>
      <c r="E2109" s="11"/>
      <c r="H2109" s="11"/>
      <c r="I2109" s="202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</row>
    <row r="2110" spans="1:34" x14ac:dyDescent="0.25">
      <c r="A2110" s="11"/>
      <c r="B2110" s="11"/>
      <c r="C2110" s="11"/>
      <c r="D2110" s="11"/>
      <c r="E2110" s="11"/>
      <c r="H2110" s="11"/>
      <c r="I2110" s="202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</row>
    <row r="2111" spans="1:34" x14ac:dyDescent="0.25">
      <c r="A2111" s="11"/>
      <c r="B2111" s="11"/>
      <c r="C2111" s="11"/>
      <c r="D2111" s="11"/>
      <c r="E2111" s="11"/>
      <c r="H2111" s="11"/>
      <c r="I2111" s="202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</row>
    <row r="2112" spans="1:34" x14ac:dyDescent="0.25">
      <c r="A2112" s="11"/>
      <c r="B2112" s="11"/>
      <c r="C2112" s="11"/>
      <c r="D2112" s="11"/>
      <c r="E2112" s="11"/>
      <c r="H2112" s="11"/>
      <c r="I2112" s="202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</row>
    <row r="2113" spans="1:34" x14ac:dyDescent="0.25">
      <c r="A2113" s="11"/>
      <c r="B2113" s="11"/>
      <c r="C2113" s="11"/>
      <c r="D2113" s="11"/>
      <c r="E2113" s="11"/>
      <c r="H2113" s="11"/>
      <c r="I2113" s="202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</row>
    <row r="2114" spans="1:34" x14ac:dyDescent="0.25">
      <c r="A2114" s="11"/>
      <c r="B2114" s="11"/>
      <c r="C2114" s="11"/>
      <c r="D2114" s="11"/>
      <c r="E2114" s="11"/>
      <c r="H2114" s="11"/>
      <c r="I2114" s="202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</row>
    <row r="2115" spans="1:34" x14ac:dyDescent="0.25">
      <c r="A2115" s="11"/>
      <c r="B2115" s="11"/>
      <c r="C2115" s="11"/>
      <c r="D2115" s="11"/>
      <c r="E2115" s="11"/>
      <c r="H2115" s="11"/>
      <c r="I2115" s="202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</row>
    <row r="2116" spans="1:34" x14ac:dyDescent="0.25">
      <c r="A2116" s="11"/>
      <c r="B2116" s="11"/>
      <c r="C2116" s="11"/>
      <c r="D2116" s="11"/>
      <c r="E2116" s="11"/>
      <c r="H2116" s="11"/>
      <c r="I2116" s="202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</row>
    <row r="2117" spans="1:34" x14ac:dyDescent="0.25">
      <c r="A2117" s="11"/>
      <c r="B2117" s="11"/>
      <c r="C2117" s="11"/>
      <c r="D2117" s="11"/>
      <c r="E2117" s="11"/>
      <c r="H2117" s="11"/>
      <c r="I2117" s="202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</row>
    <row r="2118" spans="1:34" x14ac:dyDescent="0.25">
      <c r="A2118" s="11"/>
      <c r="B2118" s="11"/>
      <c r="C2118" s="11"/>
      <c r="D2118" s="11"/>
      <c r="E2118" s="11"/>
      <c r="H2118" s="11"/>
      <c r="I2118" s="202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</row>
    <row r="2119" spans="1:34" x14ac:dyDescent="0.25">
      <c r="A2119" s="11"/>
      <c r="B2119" s="11"/>
      <c r="C2119" s="11"/>
      <c r="D2119" s="11"/>
      <c r="E2119" s="11"/>
      <c r="H2119" s="11"/>
      <c r="I2119" s="202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</row>
    <row r="2120" spans="1:34" x14ac:dyDescent="0.25">
      <c r="A2120" s="11"/>
      <c r="B2120" s="11"/>
      <c r="C2120" s="11"/>
      <c r="D2120" s="11"/>
      <c r="E2120" s="11"/>
      <c r="H2120" s="11"/>
      <c r="I2120" s="202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</row>
    <row r="2121" spans="1:34" x14ac:dyDescent="0.25">
      <c r="A2121" s="11"/>
      <c r="B2121" s="11"/>
      <c r="C2121" s="11"/>
      <c r="D2121" s="11"/>
      <c r="E2121" s="11"/>
      <c r="H2121" s="11"/>
      <c r="I2121" s="202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</row>
    <row r="2122" spans="1:34" x14ac:dyDescent="0.25">
      <c r="A2122" s="11"/>
      <c r="B2122" s="11"/>
      <c r="C2122" s="11"/>
      <c r="D2122" s="11"/>
      <c r="E2122" s="11"/>
      <c r="H2122" s="11"/>
      <c r="I2122" s="202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</row>
    <row r="2123" spans="1:34" x14ac:dyDescent="0.25">
      <c r="A2123" s="11"/>
      <c r="B2123" s="11"/>
      <c r="C2123" s="11"/>
      <c r="D2123" s="11"/>
      <c r="E2123" s="11"/>
      <c r="H2123" s="11"/>
      <c r="I2123" s="202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</row>
    <row r="2124" spans="1:34" x14ac:dyDescent="0.25">
      <c r="A2124" s="11"/>
      <c r="B2124" s="11"/>
      <c r="C2124" s="11"/>
      <c r="D2124" s="11"/>
      <c r="E2124" s="11"/>
      <c r="H2124" s="11"/>
      <c r="I2124" s="202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</row>
    <row r="2125" spans="1:34" x14ac:dyDescent="0.25">
      <c r="A2125" s="11"/>
      <c r="B2125" s="11"/>
      <c r="C2125" s="11"/>
      <c r="D2125" s="11"/>
      <c r="E2125" s="11"/>
      <c r="H2125" s="11"/>
      <c r="I2125" s="202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</row>
    <row r="2126" spans="1:34" x14ac:dyDescent="0.25">
      <c r="A2126" s="11"/>
      <c r="B2126" s="11"/>
      <c r="C2126" s="11"/>
      <c r="D2126" s="11"/>
      <c r="E2126" s="11"/>
      <c r="H2126" s="11"/>
      <c r="I2126" s="202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</row>
    <row r="2127" spans="1:34" x14ac:dyDescent="0.25">
      <c r="A2127" s="11"/>
      <c r="B2127" s="11"/>
      <c r="C2127" s="11"/>
      <c r="D2127" s="11"/>
      <c r="E2127" s="11"/>
      <c r="H2127" s="11"/>
      <c r="I2127" s="202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</row>
    <row r="2128" spans="1:34" x14ac:dyDescent="0.25">
      <c r="A2128" s="11"/>
      <c r="B2128" s="11"/>
      <c r="C2128" s="11"/>
      <c r="D2128" s="11"/>
      <c r="E2128" s="11"/>
      <c r="H2128" s="11"/>
      <c r="I2128" s="202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</row>
    <row r="2129" spans="1:34" x14ac:dyDescent="0.25">
      <c r="A2129" s="11"/>
      <c r="B2129" s="11"/>
      <c r="C2129" s="11"/>
      <c r="D2129" s="11"/>
      <c r="E2129" s="11"/>
      <c r="H2129" s="11"/>
      <c r="I2129" s="202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</row>
    <row r="2130" spans="1:34" x14ac:dyDescent="0.25">
      <c r="A2130" s="11"/>
      <c r="B2130" s="11"/>
      <c r="C2130" s="11"/>
      <c r="D2130" s="11"/>
      <c r="E2130" s="11"/>
      <c r="H2130" s="11"/>
      <c r="I2130" s="202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</row>
    <row r="2131" spans="1:34" x14ac:dyDescent="0.25">
      <c r="A2131" s="11"/>
      <c r="B2131" s="11"/>
      <c r="C2131" s="11"/>
      <c r="D2131" s="11"/>
      <c r="E2131" s="11"/>
      <c r="H2131" s="11"/>
      <c r="I2131" s="202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</row>
    <row r="2132" spans="1:34" x14ac:dyDescent="0.25">
      <c r="A2132" s="11"/>
      <c r="B2132" s="11"/>
      <c r="C2132" s="11"/>
      <c r="D2132" s="11"/>
      <c r="E2132" s="11"/>
      <c r="H2132" s="11"/>
      <c r="I2132" s="202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</row>
    <row r="2133" spans="1:34" x14ac:dyDescent="0.25">
      <c r="A2133" s="11"/>
      <c r="B2133" s="11"/>
      <c r="C2133" s="11"/>
      <c r="D2133" s="11"/>
      <c r="E2133" s="11"/>
      <c r="H2133" s="11"/>
      <c r="I2133" s="202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</row>
    <row r="2134" spans="1:34" x14ac:dyDescent="0.25">
      <c r="A2134" s="11"/>
      <c r="B2134" s="11"/>
      <c r="C2134" s="11"/>
      <c r="D2134" s="11"/>
      <c r="E2134" s="11"/>
      <c r="H2134" s="11"/>
      <c r="I2134" s="202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</row>
    <row r="2135" spans="1:34" x14ac:dyDescent="0.25">
      <c r="A2135" s="11"/>
      <c r="B2135" s="11"/>
      <c r="C2135" s="11"/>
      <c r="D2135" s="11"/>
      <c r="E2135" s="11"/>
      <c r="H2135" s="11"/>
      <c r="I2135" s="202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</row>
    <row r="2136" spans="1:34" x14ac:dyDescent="0.25">
      <c r="A2136" s="11"/>
      <c r="B2136" s="11"/>
      <c r="C2136" s="11"/>
      <c r="D2136" s="11"/>
      <c r="E2136" s="11"/>
      <c r="H2136" s="11"/>
      <c r="I2136" s="202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</row>
    <row r="2137" spans="1:34" x14ac:dyDescent="0.25">
      <c r="A2137" s="11"/>
      <c r="B2137" s="11"/>
      <c r="C2137" s="11"/>
      <c r="D2137" s="11"/>
      <c r="E2137" s="11"/>
      <c r="H2137" s="11"/>
      <c r="I2137" s="202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</row>
    <row r="2138" spans="1:34" x14ac:dyDescent="0.25">
      <c r="A2138" s="11"/>
      <c r="B2138" s="11"/>
      <c r="C2138" s="11"/>
      <c r="D2138" s="11"/>
      <c r="E2138" s="11"/>
      <c r="H2138" s="11"/>
      <c r="I2138" s="202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</row>
    <row r="2139" spans="1:34" x14ac:dyDescent="0.25">
      <c r="A2139" s="11"/>
      <c r="B2139" s="11"/>
      <c r="C2139" s="11"/>
      <c r="D2139" s="11"/>
      <c r="E2139" s="11"/>
      <c r="H2139" s="11"/>
      <c r="I2139" s="202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</row>
    <row r="2140" spans="1:34" x14ac:dyDescent="0.25">
      <c r="A2140" s="11"/>
      <c r="B2140" s="11"/>
      <c r="C2140" s="11"/>
      <c r="D2140" s="11"/>
      <c r="E2140" s="11"/>
      <c r="H2140" s="11"/>
      <c r="I2140" s="202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</row>
    <row r="2141" spans="1:34" x14ac:dyDescent="0.25">
      <c r="A2141" s="11"/>
      <c r="B2141" s="11"/>
      <c r="C2141" s="11"/>
      <c r="D2141" s="11"/>
      <c r="E2141" s="11"/>
      <c r="H2141" s="11"/>
      <c r="I2141" s="202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</row>
    <row r="2142" spans="1:34" x14ac:dyDescent="0.25">
      <c r="A2142" s="11"/>
      <c r="B2142" s="11"/>
      <c r="C2142" s="11"/>
      <c r="D2142" s="11"/>
      <c r="E2142" s="11"/>
      <c r="H2142" s="11"/>
      <c r="I2142" s="202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</row>
    <row r="2143" spans="1:34" x14ac:dyDescent="0.25">
      <c r="A2143" s="11"/>
      <c r="B2143" s="11"/>
      <c r="C2143" s="11"/>
      <c r="D2143" s="11"/>
      <c r="E2143" s="11"/>
      <c r="H2143" s="11"/>
      <c r="I2143" s="202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</row>
    <row r="2144" spans="1:34" x14ac:dyDescent="0.25">
      <c r="A2144" s="11"/>
      <c r="B2144" s="11"/>
      <c r="C2144" s="11"/>
      <c r="D2144" s="11"/>
      <c r="E2144" s="11"/>
      <c r="H2144" s="11"/>
      <c r="I2144" s="202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</row>
    <row r="2145" spans="1:34" x14ac:dyDescent="0.25">
      <c r="A2145" s="11"/>
      <c r="B2145" s="11"/>
      <c r="C2145" s="11"/>
      <c r="D2145" s="11"/>
      <c r="E2145" s="11"/>
      <c r="H2145" s="11"/>
      <c r="I2145" s="202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</row>
    <row r="2146" spans="1:34" x14ac:dyDescent="0.25">
      <c r="A2146" s="11"/>
      <c r="B2146" s="11"/>
      <c r="C2146" s="11"/>
      <c r="D2146" s="11"/>
      <c r="E2146" s="11"/>
      <c r="H2146" s="11"/>
      <c r="I2146" s="202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</row>
    <row r="2147" spans="1:34" x14ac:dyDescent="0.25">
      <c r="A2147" s="11"/>
      <c r="B2147" s="11"/>
      <c r="C2147" s="11"/>
      <c r="D2147" s="11"/>
      <c r="E2147" s="11"/>
      <c r="H2147" s="11"/>
      <c r="I2147" s="202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</row>
    <row r="2148" spans="1:34" x14ac:dyDescent="0.25">
      <c r="A2148" s="11"/>
      <c r="B2148" s="11"/>
      <c r="C2148" s="11"/>
      <c r="D2148" s="11"/>
      <c r="E2148" s="11"/>
      <c r="H2148" s="11"/>
      <c r="I2148" s="202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</row>
    <row r="2149" spans="1:34" x14ac:dyDescent="0.25">
      <c r="A2149" s="11"/>
      <c r="B2149" s="11"/>
      <c r="C2149" s="11"/>
      <c r="D2149" s="11"/>
      <c r="E2149" s="11"/>
      <c r="H2149" s="11"/>
      <c r="I2149" s="202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</row>
    <row r="2150" spans="1:34" x14ac:dyDescent="0.25">
      <c r="A2150" s="11"/>
      <c r="B2150" s="11"/>
      <c r="C2150" s="11"/>
      <c r="D2150" s="11"/>
      <c r="E2150" s="11"/>
      <c r="H2150" s="11"/>
      <c r="I2150" s="202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</row>
    <row r="2151" spans="1:34" x14ac:dyDescent="0.25">
      <c r="A2151" s="11"/>
      <c r="B2151" s="11"/>
      <c r="C2151" s="11"/>
      <c r="D2151" s="11"/>
      <c r="E2151" s="11"/>
      <c r="H2151" s="11"/>
      <c r="I2151" s="202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</row>
    <row r="2152" spans="1:34" x14ac:dyDescent="0.25">
      <c r="A2152" s="11"/>
      <c r="B2152" s="11"/>
      <c r="C2152" s="11"/>
      <c r="D2152" s="11"/>
      <c r="E2152" s="11"/>
      <c r="H2152" s="11"/>
      <c r="I2152" s="202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</row>
    <row r="2153" spans="1:34" x14ac:dyDescent="0.25">
      <c r="A2153" s="11"/>
      <c r="B2153" s="11"/>
      <c r="C2153" s="11"/>
      <c r="D2153" s="11"/>
      <c r="E2153" s="11"/>
      <c r="H2153" s="11"/>
      <c r="I2153" s="202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</row>
    <row r="2154" spans="1:34" x14ac:dyDescent="0.25">
      <c r="A2154" s="11"/>
      <c r="B2154" s="11"/>
      <c r="C2154" s="11"/>
      <c r="D2154" s="11"/>
      <c r="E2154" s="11"/>
      <c r="H2154" s="11"/>
      <c r="I2154" s="202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</row>
    <row r="2155" spans="1:34" x14ac:dyDescent="0.25">
      <c r="A2155" s="11"/>
      <c r="B2155" s="11"/>
      <c r="C2155" s="11"/>
      <c r="D2155" s="11"/>
      <c r="E2155" s="11"/>
      <c r="H2155" s="11"/>
      <c r="I2155" s="202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</row>
    <row r="2156" spans="1:34" x14ac:dyDescent="0.25">
      <c r="A2156" s="11"/>
      <c r="B2156" s="11"/>
      <c r="C2156" s="11"/>
      <c r="D2156" s="11"/>
      <c r="E2156" s="11"/>
      <c r="H2156" s="11"/>
      <c r="I2156" s="202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</row>
    <row r="2157" spans="1:34" x14ac:dyDescent="0.25">
      <c r="A2157" s="11"/>
      <c r="B2157" s="11"/>
      <c r="C2157" s="11"/>
      <c r="D2157" s="11"/>
      <c r="E2157" s="11"/>
      <c r="H2157" s="11"/>
      <c r="I2157" s="202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</row>
    <row r="2158" spans="1:34" x14ac:dyDescent="0.25">
      <c r="A2158" s="11"/>
      <c r="B2158" s="11"/>
      <c r="C2158" s="11"/>
      <c r="D2158" s="11"/>
      <c r="E2158" s="11"/>
      <c r="H2158" s="11"/>
      <c r="I2158" s="202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</row>
    <row r="2159" spans="1:34" x14ac:dyDescent="0.25">
      <c r="A2159" s="11"/>
      <c r="B2159" s="11"/>
      <c r="C2159" s="11"/>
      <c r="D2159" s="11"/>
      <c r="E2159" s="11"/>
      <c r="H2159" s="11"/>
      <c r="I2159" s="202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</row>
    <row r="2160" spans="1:34" x14ac:dyDescent="0.25">
      <c r="A2160" s="11"/>
      <c r="B2160" s="11"/>
      <c r="C2160" s="11"/>
      <c r="D2160" s="11"/>
      <c r="E2160" s="11"/>
      <c r="H2160" s="11"/>
      <c r="I2160" s="202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</row>
    <row r="2161" spans="1:34" x14ac:dyDescent="0.25">
      <c r="A2161" s="11"/>
      <c r="B2161" s="11"/>
      <c r="C2161" s="11"/>
      <c r="D2161" s="11"/>
      <c r="E2161" s="11"/>
      <c r="H2161" s="11"/>
      <c r="I2161" s="202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</row>
    <row r="2162" spans="1:34" x14ac:dyDescent="0.25">
      <c r="A2162" s="11"/>
      <c r="B2162" s="11"/>
      <c r="C2162" s="11"/>
      <c r="D2162" s="11"/>
      <c r="E2162" s="11"/>
      <c r="H2162" s="11"/>
      <c r="I2162" s="202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</row>
    <row r="2163" spans="1:34" x14ac:dyDescent="0.25">
      <c r="A2163" s="11"/>
      <c r="B2163" s="11"/>
      <c r="C2163" s="11"/>
      <c r="D2163" s="11"/>
      <c r="E2163" s="11"/>
      <c r="H2163" s="11"/>
      <c r="I2163" s="202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</row>
    <row r="2164" spans="1:34" x14ac:dyDescent="0.25">
      <c r="A2164" s="11"/>
      <c r="B2164" s="11"/>
      <c r="C2164" s="11"/>
      <c r="D2164" s="11"/>
      <c r="E2164" s="11"/>
      <c r="H2164" s="11"/>
      <c r="I2164" s="202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</row>
    <row r="2165" spans="1:34" x14ac:dyDescent="0.25">
      <c r="A2165" s="11"/>
      <c r="B2165" s="11"/>
      <c r="C2165" s="11"/>
      <c r="D2165" s="11"/>
      <c r="E2165" s="11"/>
      <c r="H2165" s="11"/>
      <c r="I2165" s="202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</row>
    <row r="2166" spans="1:34" x14ac:dyDescent="0.25">
      <c r="A2166" s="11"/>
      <c r="B2166" s="11"/>
      <c r="C2166" s="11"/>
      <c r="D2166" s="11"/>
      <c r="E2166" s="11"/>
      <c r="H2166" s="11"/>
      <c r="I2166" s="202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</row>
    <row r="2167" spans="1:34" x14ac:dyDescent="0.25">
      <c r="A2167" s="11"/>
      <c r="B2167" s="11"/>
      <c r="C2167" s="11"/>
      <c r="D2167" s="11"/>
      <c r="E2167" s="11"/>
      <c r="H2167" s="11"/>
      <c r="I2167" s="202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</row>
    <row r="2168" spans="1:34" x14ac:dyDescent="0.25">
      <c r="A2168" s="11"/>
      <c r="B2168" s="11"/>
      <c r="C2168" s="11"/>
      <c r="D2168" s="11"/>
      <c r="E2168" s="11"/>
      <c r="H2168" s="11"/>
      <c r="I2168" s="202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</row>
    <row r="2169" spans="1:34" x14ac:dyDescent="0.25">
      <c r="A2169" s="11"/>
      <c r="B2169" s="11"/>
      <c r="C2169" s="11"/>
      <c r="D2169" s="11"/>
      <c r="E2169" s="11"/>
      <c r="H2169" s="11"/>
      <c r="I2169" s="202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</row>
    <row r="2170" spans="1:34" x14ac:dyDescent="0.25">
      <c r="A2170" s="11"/>
      <c r="B2170" s="11"/>
      <c r="C2170" s="11"/>
      <c r="D2170" s="11"/>
      <c r="E2170" s="11"/>
      <c r="H2170" s="11"/>
      <c r="I2170" s="202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</row>
    <row r="2171" spans="1:34" x14ac:dyDescent="0.25">
      <c r="A2171" s="11"/>
      <c r="B2171" s="11"/>
      <c r="C2171" s="11"/>
      <c r="D2171" s="11"/>
      <c r="E2171" s="11"/>
      <c r="H2171" s="11"/>
      <c r="I2171" s="202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</row>
    <row r="2172" spans="1:34" x14ac:dyDescent="0.25">
      <c r="A2172" s="11"/>
      <c r="B2172" s="11"/>
      <c r="C2172" s="11"/>
      <c r="D2172" s="11"/>
      <c r="E2172" s="11"/>
      <c r="H2172" s="11"/>
      <c r="I2172" s="202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</row>
    <row r="2173" spans="1:34" x14ac:dyDescent="0.25">
      <c r="A2173" s="11"/>
      <c r="B2173" s="11"/>
      <c r="C2173" s="11"/>
      <c r="D2173" s="11"/>
      <c r="E2173" s="11"/>
      <c r="H2173" s="11"/>
      <c r="I2173" s="202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</row>
    <row r="2174" spans="1:34" x14ac:dyDescent="0.25">
      <c r="A2174" s="11"/>
      <c r="B2174" s="11"/>
      <c r="C2174" s="11"/>
      <c r="D2174" s="11"/>
      <c r="E2174" s="11"/>
      <c r="H2174" s="11"/>
      <c r="I2174" s="202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</row>
    <row r="2175" spans="1:34" x14ac:dyDescent="0.25">
      <c r="A2175" s="11"/>
      <c r="B2175" s="11"/>
      <c r="C2175" s="11"/>
      <c r="D2175" s="11"/>
      <c r="E2175" s="11"/>
      <c r="H2175" s="11"/>
      <c r="I2175" s="202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</row>
    <row r="2176" spans="1:34" x14ac:dyDescent="0.25">
      <c r="A2176" s="11"/>
      <c r="B2176" s="11"/>
      <c r="C2176" s="11"/>
      <c r="D2176" s="11"/>
      <c r="E2176" s="11"/>
      <c r="H2176" s="11"/>
      <c r="I2176" s="202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</row>
    <row r="2177" spans="1:34" x14ac:dyDescent="0.25">
      <c r="A2177" s="11"/>
      <c r="B2177" s="11"/>
      <c r="C2177" s="11"/>
      <c r="D2177" s="11"/>
      <c r="E2177" s="11"/>
      <c r="H2177" s="11"/>
      <c r="I2177" s="202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</row>
    <row r="2178" spans="1:34" x14ac:dyDescent="0.25">
      <c r="A2178" s="11"/>
      <c r="B2178" s="11"/>
      <c r="C2178" s="11"/>
      <c r="D2178" s="11"/>
      <c r="E2178" s="11"/>
      <c r="H2178" s="11"/>
      <c r="I2178" s="202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</row>
    <row r="2179" spans="1:34" x14ac:dyDescent="0.25">
      <c r="A2179" s="11"/>
      <c r="B2179" s="11"/>
      <c r="C2179" s="11"/>
      <c r="D2179" s="11"/>
      <c r="E2179" s="11"/>
      <c r="H2179" s="11"/>
      <c r="I2179" s="202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</row>
    <row r="2180" spans="1:34" x14ac:dyDescent="0.25">
      <c r="A2180" s="11"/>
      <c r="B2180" s="11"/>
      <c r="C2180" s="11"/>
      <c r="D2180" s="11"/>
      <c r="E2180" s="11"/>
      <c r="H2180" s="11"/>
      <c r="I2180" s="202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</row>
    <row r="2181" spans="1:34" x14ac:dyDescent="0.25">
      <c r="A2181" s="11"/>
      <c r="B2181" s="11"/>
      <c r="C2181" s="11"/>
      <c r="D2181" s="11"/>
      <c r="E2181" s="11"/>
      <c r="H2181" s="11"/>
      <c r="I2181" s="202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</row>
    <row r="2182" spans="1:34" x14ac:dyDescent="0.25">
      <c r="A2182" s="11"/>
      <c r="B2182" s="11"/>
      <c r="C2182" s="11"/>
      <c r="D2182" s="11"/>
      <c r="E2182" s="11"/>
      <c r="H2182" s="11"/>
      <c r="I2182" s="202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</row>
    <row r="2183" spans="1:34" x14ac:dyDescent="0.25">
      <c r="A2183" s="11"/>
      <c r="B2183" s="11"/>
      <c r="C2183" s="11"/>
      <c r="D2183" s="11"/>
      <c r="E2183" s="11"/>
      <c r="H2183" s="11"/>
      <c r="I2183" s="202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</row>
    <row r="2184" spans="1:34" x14ac:dyDescent="0.25">
      <c r="A2184" s="11"/>
      <c r="B2184" s="11"/>
      <c r="C2184" s="11"/>
      <c r="D2184" s="11"/>
      <c r="E2184" s="11"/>
      <c r="H2184" s="11"/>
      <c r="I2184" s="202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</row>
    <row r="2185" spans="1:34" x14ac:dyDescent="0.25">
      <c r="A2185" s="11"/>
      <c r="B2185" s="11"/>
      <c r="C2185" s="11"/>
      <c r="D2185" s="11"/>
      <c r="E2185" s="11"/>
      <c r="H2185" s="11"/>
      <c r="I2185" s="202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</row>
    <row r="2186" spans="1:34" x14ac:dyDescent="0.25">
      <c r="A2186" s="11"/>
      <c r="B2186" s="11"/>
      <c r="C2186" s="11"/>
      <c r="D2186" s="11"/>
      <c r="E2186" s="11"/>
      <c r="H2186" s="11"/>
      <c r="I2186" s="202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</row>
    <row r="2187" spans="1:34" x14ac:dyDescent="0.25">
      <c r="A2187" s="11"/>
      <c r="B2187" s="11"/>
      <c r="C2187" s="11"/>
      <c r="D2187" s="11"/>
      <c r="E2187" s="11"/>
      <c r="H2187" s="11"/>
      <c r="I2187" s="202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</row>
    <row r="2188" spans="1:34" x14ac:dyDescent="0.25">
      <c r="A2188" s="11"/>
      <c r="B2188" s="11"/>
      <c r="C2188" s="11"/>
      <c r="D2188" s="11"/>
      <c r="E2188" s="11"/>
      <c r="H2188" s="11"/>
      <c r="I2188" s="202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</row>
    <row r="2189" spans="1:34" x14ac:dyDescent="0.25">
      <c r="A2189" s="11"/>
      <c r="B2189" s="11"/>
      <c r="C2189" s="11"/>
      <c r="D2189" s="11"/>
      <c r="E2189" s="11"/>
      <c r="H2189" s="11"/>
      <c r="I2189" s="202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</row>
    <row r="2190" spans="1:34" x14ac:dyDescent="0.25">
      <c r="A2190" s="11"/>
      <c r="B2190" s="11"/>
      <c r="C2190" s="11"/>
      <c r="D2190" s="11"/>
      <c r="E2190" s="11"/>
      <c r="H2190" s="11"/>
      <c r="I2190" s="202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</row>
    <row r="2191" spans="1:34" x14ac:dyDescent="0.25">
      <c r="A2191" s="11"/>
      <c r="B2191" s="11"/>
      <c r="C2191" s="11"/>
      <c r="D2191" s="11"/>
      <c r="E2191" s="11"/>
      <c r="H2191" s="11"/>
      <c r="I2191" s="202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</row>
    <row r="2192" spans="1:34" x14ac:dyDescent="0.25">
      <c r="A2192" s="11"/>
      <c r="B2192" s="11"/>
      <c r="C2192" s="11"/>
      <c r="D2192" s="11"/>
      <c r="E2192" s="11"/>
      <c r="H2192" s="11"/>
      <c r="I2192" s="202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</row>
    <row r="2193" spans="1:34" x14ac:dyDescent="0.25">
      <c r="A2193" s="11"/>
      <c r="B2193" s="11"/>
      <c r="C2193" s="11"/>
      <c r="D2193" s="11"/>
      <c r="E2193" s="11"/>
      <c r="H2193" s="11"/>
      <c r="I2193" s="202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</row>
    <row r="2194" spans="1:34" x14ac:dyDescent="0.25">
      <c r="A2194" s="11"/>
      <c r="B2194" s="11"/>
      <c r="C2194" s="11"/>
      <c r="D2194" s="11"/>
      <c r="E2194" s="11"/>
      <c r="H2194" s="11"/>
      <c r="I2194" s="202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</row>
    <row r="2195" spans="1:34" x14ac:dyDescent="0.25">
      <c r="A2195" s="11"/>
      <c r="B2195" s="11"/>
      <c r="C2195" s="11"/>
      <c r="D2195" s="11"/>
      <c r="E2195" s="11"/>
      <c r="H2195" s="11"/>
      <c r="I2195" s="202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</row>
    <row r="2196" spans="1:34" x14ac:dyDescent="0.25">
      <c r="A2196" s="11"/>
      <c r="B2196" s="11"/>
      <c r="C2196" s="11"/>
      <c r="D2196" s="11"/>
      <c r="E2196" s="11"/>
      <c r="H2196" s="11"/>
      <c r="I2196" s="202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</row>
    <row r="2197" spans="1:34" x14ac:dyDescent="0.25">
      <c r="A2197" s="11"/>
      <c r="B2197" s="11"/>
      <c r="C2197" s="11"/>
      <c r="D2197" s="11"/>
      <c r="E2197" s="11"/>
      <c r="H2197" s="11"/>
      <c r="I2197" s="202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</row>
    <row r="2198" spans="1:34" x14ac:dyDescent="0.25">
      <c r="A2198" s="11"/>
      <c r="B2198" s="11"/>
      <c r="C2198" s="11"/>
      <c r="D2198" s="11"/>
      <c r="E2198" s="11"/>
      <c r="H2198" s="11"/>
      <c r="I2198" s="202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</row>
    <row r="2199" spans="1:34" x14ac:dyDescent="0.25">
      <c r="A2199" s="11"/>
      <c r="B2199" s="11"/>
      <c r="C2199" s="11"/>
      <c r="D2199" s="11"/>
      <c r="E2199" s="11"/>
      <c r="H2199" s="11"/>
      <c r="I2199" s="202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</row>
    <row r="2200" spans="1:34" x14ac:dyDescent="0.25">
      <c r="A2200" s="11"/>
      <c r="B2200" s="11"/>
      <c r="C2200" s="11"/>
      <c r="D2200" s="11"/>
      <c r="E2200" s="11"/>
      <c r="H2200" s="11"/>
      <c r="I2200" s="202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</row>
    <row r="2201" spans="1:34" x14ac:dyDescent="0.25">
      <c r="A2201" s="11"/>
      <c r="B2201" s="11"/>
      <c r="C2201" s="11"/>
      <c r="D2201" s="11"/>
      <c r="E2201" s="11"/>
      <c r="H2201" s="11"/>
      <c r="I2201" s="202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</row>
    <row r="2202" spans="1:34" x14ac:dyDescent="0.25">
      <c r="A2202" s="11"/>
      <c r="B2202" s="11"/>
      <c r="C2202" s="11"/>
      <c r="D2202" s="11"/>
      <c r="E2202" s="11"/>
      <c r="H2202" s="11"/>
      <c r="I2202" s="202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</row>
    <row r="2203" spans="1:34" x14ac:dyDescent="0.25">
      <c r="A2203" s="11"/>
      <c r="B2203" s="11"/>
      <c r="C2203" s="11"/>
      <c r="D2203" s="11"/>
      <c r="E2203" s="11"/>
      <c r="H2203" s="11"/>
      <c r="I2203" s="202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</row>
    <row r="2204" spans="1:34" x14ac:dyDescent="0.25">
      <c r="A2204" s="11"/>
      <c r="B2204" s="11"/>
      <c r="C2204" s="11"/>
      <c r="D2204" s="11"/>
      <c r="E2204" s="11"/>
      <c r="H2204" s="11"/>
      <c r="I2204" s="202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</row>
    <row r="2205" spans="1:34" x14ac:dyDescent="0.25">
      <c r="A2205" s="11"/>
      <c r="B2205" s="11"/>
      <c r="C2205" s="11"/>
      <c r="D2205" s="11"/>
      <c r="E2205" s="11"/>
      <c r="H2205" s="11"/>
      <c r="I2205" s="202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</row>
    <row r="2206" spans="1:34" x14ac:dyDescent="0.25">
      <c r="A2206" s="11"/>
      <c r="B2206" s="11"/>
      <c r="C2206" s="11"/>
      <c r="D2206" s="11"/>
      <c r="E2206" s="11"/>
      <c r="H2206" s="11"/>
      <c r="I2206" s="202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</row>
    <row r="2207" spans="1:34" x14ac:dyDescent="0.25">
      <c r="A2207" s="11"/>
      <c r="B2207" s="11"/>
      <c r="C2207" s="11"/>
      <c r="D2207" s="11"/>
      <c r="E2207" s="11"/>
      <c r="H2207" s="11"/>
      <c r="I2207" s="202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</row>
    <row r="2208" spans="1:34" x14ac:dyDescent="0.25">
      <c r="A2208" s="11"/>
      <c r="B2208" s="11"/>
      <c r="C2208" s="11"/>
      <c r="D2208" s="11"/>
      <c r="E2208" s="11"/>
      <c r="H2208" s="11"/>
      <c r="I2208" s="202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</row>
    <row r="2209" spans="1:34" x14ac:dyDescent="0.25">
      <c r="A2209" s="11"/>
      <c r="B2209" s="11"/>
      <c r="C2209" s="11"/>
      <c r="D2209" s="11"/>
      <c r="E2209" s="11"/>
      <c r="H2209" s="11"/>
      <c r="I2209" s="202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</row>
    <row r="2210" spans="1:34" x14ac:dyDescent="0.25">
      <c r="A2210" s="11"/>
      <c r="B2210" s="11"/>
      <c r="C2210" s="11"/>
      <c r="D2210" s="11"/>
      <c r="E2210" s="11"/>
      <c r="H2210" s="11"/>
      <c r="I2210" s="202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</row>
    <row r="2211" spans="1:34" x14ac:dyDescent="0.25">
      <c r="A2211" s="11"/>
      <c r="B2211" s="11"/>
      <c r="C2211" s="11"/>
      <c r="D2211" s="11"/>
      <c r="E2211" s="11"/>
      <c r="H2211" s="11"/>
      <c r="I2211" s="202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</row>
    <row r="2212" spans="1:34" x14ac:dyDescent="0.25">
      <c r="A2212" s="11"/>
      <c r="B2212" s="11"/>
      <c r="C2212" s="11"/>
      <c r="D2212" s="11"/>
      <c r="E2212" s="11"/>
      <c r="H2212" s="11"/>
      <c r="I2212" s="202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</row>
    <row r="2213" spans="1:34" x14ac:dyDescent="0.25">
      <c r="A2213" s="11"/>
      <c r="B2213" s="11"/>
      <c r="C2213" s="11"/>
      <c r="D2213" s="11"/>
      <c r="E2213" s="11"/>
      <c r="H2213" s="11"/>
      <c r="I2213" s="202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</row>
    <row r="2214" spans="1:34" x14ac:dyDescent="0.25">
      <c r="A2214" s="11"/>
      <c r="B2214" s="11"/>
      <c r="C2214" s="11"/>
      <c r="D2214" s="11"/>
      <c r="E2214" s="11"/>
      <c r="H2214" s="11"/>
      <c r="I2214" s="202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</row>
    <row r="2215" spans="1:34" x14ac:dyDescent="0.25">
      <c r="A2215" s="11"/>
      <c r="B2215" s="11"/>
      <c r="C2215" s="11"/>
      <c r="D2215" s="11"/>
      <c r="E2215" s="11"/>
      <c r="H2215" s="11"/>
      <c r="I2215" s="202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</row>
    <row r="2216" spans="1:34" x14ac:dyDescent="0.25">
      <c r="A2216" s="11"/>
      <c r="B2216" s="11"/>
      <c r="C2216" s="11"/>
      <c r="D2216" s="11"/>
      <c r="E2216" s="11"/>
      <c r="H2216" s="11"/>
      <c r="I2216" s="202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</row>
    <row r="2217" spans="1:34" x14ac:dyDescent="0.25">
      <c r="A2217" s="11"/>
      <c r="B2217" s="11"/>
      <c r="C2217" s="11"/>
      <c r="D2217" s="11"/>
      <c r="E2217" s="11"/>
      <c r="H2217" s="11"/>
      <c r="I2217" s="202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</row>
    <row r="2218" spans="1:34" x14ac:dyDescent="0.25">
      <c r="A2218" s="11"/>
      <c r="B2218" s="11"/>
      <c r="C2218" s="11"/>
      <c r="D2218" s="11"/>
      <c r="E2218" s="11"/>
      <c r="H2218" s="11"/>
      <c r="I2218" s="202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</row>
    <row r="2219" spans="1:34" x14ac:dyDescent="0.25">
      <c r="A2219" s="11"/>
      <c r="B2219" s="11"/>
      <c r="C2219" s="11"/>
      <c r="D2219" s="11"/>
      <c r="E2219" s="11"/>
      <c r="H2219" s="11"/>
      <c r="I2219" s="202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</row>
    <row r="2220" spans="1:34" x14ac:dyDescent="0.25">
      <c r="A2220" s="11"/>
      <c r="B2220" s="11"/>
      <c r="C2220" s="11"/>
      <c r="D2220" s="11"/>
      <c r="E2220" s="11"/>
      <c r="H2220" s="11"/>
      <c r="I2220" s="202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</row>
    <row r="2221" spans="1:34" x14ac:dyDescent="0.25">
      <c r="A2221" s="11"/>
      <c r="B2221" s="11"/>
      <c r="C2221" s="11"/>
      <c r="D2221" s="11"/>
      <c r="E2221" s="11"/>
      <c r="H2221" s="11"/>
      <c r="I2221" s="202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</row>
    <row r="2222" spans="1:34" x14ac:dyDescent="0.25">
      <c r="A2222" s="11"/>
      <c r="B2222" s="11"/>
      <c r="C2222" s="11"/>
      <c r="D2222" s="11"/>
      <c r="E2222" s="11"/>
      <c r="H2222" s="11"/>
      <c r="I2222" s="202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</row>
    <row r="2223" spans="1:34" x14ac:dyDescent="0.25">
      <c r="A2223" s="11"/>
      <c r="B2223" s="11"/>
      <c r="C2223" s="11"/>
      <c r="D2223" s="11"/>
      <c r="E2223" s="11"/>
      <c r="H2223" s="11"/>
      <c r="I2223" s="202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</row>
    <row r="2224" spans="1:34" x14ac:dyDescent="0.25">
      <c r="A2224" s="11"/>
      <c r="B2224" s="11"/>
      <c r="C2224" s="11"/>
      <c r="D2224" s="11"/>
      <c r="E2224" s="11"/>
      <c r="H2224" s="11"/>
      <c r="I2224" s="202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</row>
    <row r="2225" spans="1:34" x14ac:dyDescent="0.25">
      <c r="A2225" s="11"/>
      <c r="B2225" s="11"/>
      <c r="C2225" s="11"/>
      <c r="D2225" s="11"/>
      <c r="E2225" s="11"/>
      <c r="H2225" s="11"/>
      <c r="I2225" s="202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</row>
    <row r="2226" spans="1:34" x14ac:dyDescent="0.25">
      <c r="A2226" s="11"/>
      <c r="B2226" s="11"/>
      <c r="C2226" s="11"/>
      <c r="D2226" s="11"/>
      <c r="E2226" s="11"/>
      <c r="H2226" s="11"/>
      <c r="I2226" s="202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</row>
    <row r="2227" spans="1:34" x14ac:dyDescent="0.25">
      <c r="A2227" s="11"/>
      <c r="B2227" s="11"/>
      <c r="C2227" s="11"/>
      <c r="D2227" s="11"/>
      <c r="E2227" s="11"/>
      <c r="H2227" s="11"/>
      <c r="I2227" s="202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</row>
    <row r="2228" spans="1:34" x14ac:dyDescent="0.25">
      <c r="A2228" s="11"/>
      <c r="B2228" s="11"/>
      <c r="C2228" s="11"/>
      <c r="D2228" s="11"/>
      <c r="E2228" s="11"/>
      <c r="H2228" s="11"/>
      <c r="I2228" s="202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</row>
    <row r="2229" spans="1:34" x14ac:dyDescent="0.25">
      <c r="A2229" s="11"/>
      <c r="B2229" s="11"/>
      <c r="C2229" s="11"/>
      <c r="D2229" s="11"/>
      <c r="E2229" s="11"/>
      <c r="H2229" s="11"/>
      <c r="I2229" s="202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</row>
    <row r="2230" spans="1:34" x14ac:dyDescent="0.25">
      <c r="A2230" s="11"/>
      <c r="B2230" s="11"/>
      <c r="C2230" s="11"/>
      <c r="D2230" s="11"/>
      <c r="E2230" s="11"/>
      <c r="H2230" s="11"/>
      <c r="I2230" s="202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</row>
    <row r="2231" spans="1:34" x14ac:dyDescent="0.25">
      <c r="A2231" s="11"/>
      <c r="B2231" s="11"/>
      <c r="C2231" s="11"/>
      <c r="D2231" s="11"/>
      <c r="E2231" s="11"/>
      <c r="H2231" s="11"/>
      <c r="I2231" s="202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</row>
    <row r="2232" spans="1:34" x14ac:dyDescent="0.25">
      <c r="A2232" s="11"/>
      <c r="B2232" s="11"/>
      <c r="C2232" s="11"/>
      <c r="D2232" s="11"/>
      <c r="E2232" s="11"/>
      <c r="H2232" s="11"/>
      <c r="I2232" s="202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</row>
    <row r="2233" spans="1:34" x14ac:dyDescent="0.25">
      <c r="A2233" s="11"/>
      <c r="B2233" s="11"/>
      <c r="C2233" s="11"/>
      <c r="D2233" s="11"/>
      <c r="E2233" s="11"/>
      <c r="H2233" s="11"/>
      <c r="I2233" s="202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</row>
    <row r="2234" spans="1:34" x14ac:dyDescent="0.25">
      <c r="A2234" s="11"/>
      <c r="B2234" s="11"/>
      <c r="C2234" s="11"/>
      <c r="D2234" s="11"/>
      <c r="E2234" s="11"/>
      <c r="H2234" s="11"/>
      <c r="I2234" s="202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</row>
    <row r="2235" spans="1:34" x14ac:dyDescent="0.25">
      <c r="A2235" s="11"/>
      <c r="B2235" s="11"/>
      <c r="C2235" s="11"/>
      <c r="D2235" s="11"/>
      <c r="E2235" s="11"/>
      <c r="H2235" s="11"/>
      <c r="I2235" s="202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</row>
    <row r="2236" spans="1:34" x14ac:dyDescent="0.25">
      <c r="A2236" s="11"/>
      <c r="B2236" s="11"/>
      <c r="C2236" s="11"/>
      <c r="D2236" s="11"/>
      <c r="E2236" s="11"/>
      <c r="H2236" s="11"/>
      <c r="I2236" s="202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</row>
    <row r="2237" spans="1:34" x14ac:dyDescent="0.25">
      <c r="A2237" s="11"/>
      <c r="B2237" s="11"/>
      <c r="C2237" s="11"/>
      <c r="D2237" s="11"/>
      <c r="E2237" s="11"/>
      <c r="H2237" s="11"/>
      <c r="I2237" s="202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</row>
    <row r="2238" spans="1:34" x14ac:dyDescent="0.25">
      <c r="A2238" s="11"/>
      <c r="B2238" s="11"/>
      <c r="C2238" s="11"/>
      <c r="D2238" s="11"/>
      <c r="E2238" s="11"/>
      <c r="H2238" s="11"/>
      <c r="I2238" s="202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</row>
    <row r="2239" spans="1:34" x14ac:dyDescent="0.25">
      <c r="A2239" s="11"/>
      <c r="B2239" s="11"/>
      <c r="C2239" s="11"/>
      <c r="D2239" s="11"/>
      <c r="E2239" s="11"/>
      <c r="H2239" s="11"/>
      <c r="I2239" s="202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</row>
    <row r="2240" spans="1:34" x14ac:dyDescent="0.25">
      <c r="A2240" s="11"/>
      <c r="B2240" s="11"/>
      <c r="C2240" s="11"/>
      <c r="D2240" s="11"/>
      <c r="E2240" s="11"/>
      <c r="H2240" s="11"/>
      <c r="I2240" s="202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</row>
    <row r="2241" spans="1:34" x14ac:dyDescent="0.25">
      <c r="A2241" s="11"/>
      <c r="B2241" s="11"/>
      <c r="C2241" s="11"/>
      <c r="D2241" s="11"/>
      <c r="E2241" s="11"/>
      <c r="H2241" s="11"/>
      <c r="I2241" s="202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</row>
    <row r="2242" spans="1:34" x14ac:dyDescent="0.25">
      <c r="A2242" s="11"/>
      <c r="B2242" s="11"/>
      <c r="C2242" s="11"/>
      <c r="D2242" s="11"/>
      <c r="E2242" s="11"/>
      <c r="H2242" s="11"/>
      <c r="I2242" s="202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</row>
    <row r="2243" spans="1:34" x14ac:dyDescent="0.25">
      <c r="A2243" s="11"/>
      <c r="B2243" s="11"/>
      <c r="C2243" s="11"/>
      <c r="D2243" s="11"/>
      <c r="E2243" s="11"/>
      <c r="H2243" s="11"/>
      <c r="I2243" s="202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</row>
    <row r="2244" spans="1:34" x14ac:dyDescent="0.25">
      <c r="A2244" s="11"/>
      <c r="B2244" s="11"/>
      <c r="C2244" s="11"/>
      <c r="D2244" s="11"/>
      <c r="E2244" s="11"/>
      <c r="H2244" s="11"/>
      <c r="I2244" s="202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</row>
    <row r="2245" spans="1:34" x14ac:dyDescent="0.25">
      <c r="A2245" s="11"/>
      <c r="B2245" s="11"/>
      <c r="C2245" s="11"/>
      <c r="D2245" s="11"/>
      <c r="E2245" s="11"/>
      <c r="H2245" s="11"/>
      <c r="I2245" s="202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</row>
    <row r="2246" spans="1:34" x14ac:dyDescent="0.25">
      <c r="A2246" s="11"/>
      <c r="B2246" s="11"/>
      <c r="C2246" s="11"/>
      <c r="D2246" s="11"/>
      <c r="E2246" s="11"/>
      <c r="H2246" s="11"/>
      <c r="I2246" s="202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</row>
    <row r="2247" spans="1:34" x14ac:dyDescent="0.25">
      <c r="A2247" s="11"/>
      <c r="B2247" s="11"/>
      <c r="C2247" s="11"/>
      <c r="D2247" s="11"/>
      <c r="E2247" s="11"/>
      <c r="H2247" s="11"/>
      <c r="I2247" s="202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</row>
    <row r="2248" spans="1:34" x14ac:dyDescent="0.25">
      <c r="A2248" s="11"/>
      <c r="B2248" s="11"/>
      <c r="C2248" s="11"/>
      <c r="D2248" s="11"/>
      <c r="E2248" s="11"/>
      <c r="H2248" s="11"/>
      <c r="I2248" s="202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</row>
    <row r="2249" spans="1:34" x14ac:dyDescent="0.25">
      <c r="A2249" s="11"/>
      <c r="B2249" s="11"/>
      <c r="C2249" s="11"/>
      <c r="D2249" s="11"/>
      <c r="E2249" s="11"/>
      <c r="H2249" s="11"/>
      <c r="I2249" s="202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</row>
    <row r="2250" spans="1:34" x14ac:dyDescent="0.25">
      <c r="A2250" s="11"/>
      <c r="B2250" s="11"/>
      <c r="C2250" s="11"/>
      <c r="D2250" s="11"/>
      <c r="E2250" s="11"/>
      <c r="H2250" s="11"/>
      <c r="I2250" s="202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</row>
    <row r="2251" spans="1:34" x14ac:dyDescent="0.25">
      <c r="A2251" s="11"/>
      <c r="B2251" s="11"/>
      <c r="C2251" s="11"/>
      <c r="D2251" s="11"/>
      <c r="E2251" s="11"/>
      <c r="H2251" s="11"/>
      <c r="I2251" s="202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</row>
    <row r="2252" spans="1:34" x14ac:dyDescent="0.25">
      <c r="A2252" s="11"/>
      <c r="B2252" s="11"/>
      <c r="C2252" s="11"/>
      <c r="D2252" s="11"/>
      <c r="E2252" s="11"/>
      <c r="H2252" s="11"/>
      <c r="I2252" s="202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</row>
    <row r="2253" spans="1:34" x14ac:dyDescent="0.25">
      <c r="A2253" s="11"/>
      <c r="B2253" s="11"/>
      <c r="C2253" s="11"/>
      <c r="D2253" s="11"/>
      <c r="E2253" s="11"/>
      <c r="H2253" s="11"/>
      <c r="I2253" s="202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</row>
    <row r="2254" spans="1:34" x14ac:dyDescent="0.25">
      <c r="A2254" s="11"/>
      <c r="B2254" s="11"/>
      <c r="C2254" s="11"/>
      <c r="D2254" s="11"/>
      <c r="E2254" s="11"/>
      <c r="H2254" s="11"/>
      <c r="I2254" s="202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</row>
    <row r="2255" spans="1:34" x14ac:dyDescent="0.25">
      <c r="A2255" s="11"/>
      <c r="B2255" s="11"/>
      <c r="C2255" s="11"/>
      <c r="D2255" s="11"/>
      <c r="E2255" s="11"/>
      <c r="H2255" s="11"/>
      <c r="I2255" s="202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</row>
    <row r="2256" spans="1:34" x14ac:dyDescent="0.25">
      <c r="A2256" s="11"/>
      <c r="B2256" s="11"/>
      <c r="C2256" s="11"/>
      <c r="D2256" s="11"/>
      <c r="E2256" s="11"/>
      <c r="H2256" s="11"/>
      <c r="I2256" s="202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</row>
    <row r="2257" spans="1:34" x14ac:dyDescent="0.25">
      <c r="A2257" s="11"/>
      <c r="B2257" s="11"/>
      <c r="C2257" s="11"/>
      <c r="D2257" s="11"/>
      <c r="E2257" s="11"/>
      <c r="H2257" s="11"/>
      <c r="I2257" s="202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</row>
    <row r="2258" spans="1:34" x14ac:dyDescent="0.25">
      <c r="A2258" s="11"/>
      <c r="B2258" s="11"/>
      <c r="C2258" s="11"/>
      <c r="D2258" s="11"/>
      <c r="E2258" s="11"/>
      <c r="H2258" s="11"/>
      <c r="I2258" s="202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</row>
    <row r="2259" spans="1:34" x14ac:dyDescent="0.25">
      <c r="A2259" s="11"/>
      <c r="B2259" s="11"/>
      <c r="C2259" s="11"/>
      <c r="D2259" s="11"/>
      <c r="E2259" s="11"/>
      <c r="H2259" s="11"/>
      <c r="I2259" s="202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</row>
    <row r="2260" spans="1:34" x14ac:dyDescent="0.25">
      <c r="A2260" s="11"/>
      <c r="B2260" s="11"/>
      <c r="C2260" s="11"/>
      <c r="D2260" s="11"/>
      <c r="E2260" s="11"/>
      <c r="H2260" s="11"/>
      <c r="I2260" s="202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</row>
    <row r="2261" spans="1:34" x14ac:dyDescent="0.25">
      <c r="A2261" s="11"/>
      <c r="B2261" s="11"/>
      <c r="C2261" s="11"/>
      <c r="D2261" s="11"/>
      <c r="E2261" s="11"/>
      <c r="H2261" s="11"/>
      <c r="I2261" s="202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</row>
    <row r="2262" spans="1:34" x14ac:dyDescent="0.25">
      <c r="A2262" s="11"/>
      <c r="B2262" s="11"/>
      <c r="C2262" s="11"/>
      <c r="D2262" s="11"/>
      <c r="E2262" s="11"/>
      <c r="H2262" s="11"/>
      <c r="I2262" s="202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</row>
    <row r="2263" spans="1:34" x14ac:dyDescent="0.25">
      <c r="A2263" s="11"/>
      <c r="B2263" s="11"/>
      <c r="C2263" s="11"/>
      <c r="D2263" s="11"/>
      <c r="E2263" s="11"/>
      <c r="H2263" s="11"/>
      <c r="I2263" s="202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</row>
    <row r="2264" spans="1:34" x14ac:dyDescent="0.25">
      <c r="A2264" s="11"/>
      <c r="B2264" s="11"/>
      <c r="C2264" s="11"/>
      <c r="D2264" s="11"/>
      <c r="E2264" s="11"/>
      <c r="H2264" s="11"/>
      <c r="I2264" s="202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</row>
    <row r="2265" spans="1:34" x14ac:dyDescent="0.25">
      <c r="A2265" s="11"/>
      <c r="B2265" s="11"/>
      <c r="C2265" s="11"/>
      <c r="D2265" s="11"/>
      <c r="E2265" s="11"/>
      <c r="H2265" s="11"/>
      <c r="I2265" s="202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</row>
    <row r="2266" spans="1:34" x14ac:dyDescent="0.25">
      <c r="A2266" s="11"/>
      <c r="B2266" s="11"/>
      <c r="C2266" s="11"/>
      <c r="D2266" s="11"/>
      <c r="E2266" s="11"/>
      <c r="H2266" s="11"/>
      <c r="I2266" s="202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</row>
    <row r="2267" spans="1:34" x14ac:dyDescent="0.25">
      <c r="A2267" s="11"/>
      <c r="B2267" s="11"/>
      <c r="C2267" s="11"/>
      <c r="D2267" s="11"/>
      <c r="E2267" s="11"/>
      <c r="H2267" s="11"/>
      <c r="I2267" s="202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</row>
    <row r="2268" spans="1:34" x14ac:dyDescent="0.25">
      <c r="A2268" s="11"/>
      <c r="B2268" s="11"/>
      <c r="C2268" s="11"/>
      <c r="D2268" s="11"/>
      <c r="E2268" s="11"/>
      <c r="H2268" s="11"/>
      <c r="I2268" s="202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</row>
    <row r="2269" spans="1:34" x14ac:dyDescent="0.25">
      <c r="A2269" s="11"/>
      <c r="B2269" s="11"/>
      <c r="C2269" s="11"/>
      <c r="D2269" s="11"/>
      <c r="E2269" s="11"/>
      <c r="H2269" s="11"/>
      <c r="I2269" s="202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</row>
    <row r="2270" spans="1:34" x14ac:dyDescent="0.25">
      <c r="A2270" s="11"/>
      <c r="B2270" s="11"/>
      <c r="C2270" s="11"/>
      <c r="D2270" s="11"/>
      <c r="E2270" s="11"/>
      <c r="H2270" s="11"/>
      <c r="I2270" s="202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</row>
    <row r="2271" spans="1:34" x14ac:dyDescent="0.25">
      <c r="A2271" s="11"/>
      <c r="B2271" s="11"/>
      <c r="C2271" s="11"/>
      <c r="D2271" s="11"/>
      <c r="E2271" s="11"/>
      <c r="H2271" s="11"/>
      <c r="I2271" s="202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</row>
    <row r="2272" spans="1:34" x14ac:dyDescent="0.25">
      <c r="A2272" s="11"/>
      <c r="B2272" s="11"/>
      <c r="C2272" s="11"/>
      <c r="D2272" s="11"/>
      <c r="E2272" s="11"/>
      <c r="H2272" s="11"/>
      <c r="I2272" s="202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</row>
    <row r="2273" spans="1:34" x14ac:dyDescent="0.25">
      <c r="A2273" s="11"/>
      <c r="B2273" s="11"/>
      <c r="C2273" s="11"/>
      <c r="D2273" s="11"/>
      <c r="E2273" s="11"/>
      <c r="H2273" s="11"/>
      <c r="I2273" s="202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</row>
    <row r="2274" spans="1:34" x14ac:dyDescent="0.25">
      <c r="A2274" s="11"/>
      <c r="B2274" s="11"/>
      <c r="C2274" s="11"/>
      <c r="D2274" s="11"/>
      <c r="E2274" s="11"/>
      <c r="H2274" s="11"/>
      <c r="I2274" s="202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</row>
    <row r="2275" spans="1:34" x14ac:dyDescent="0.25">
      <c r="A2275" s="11"/>
      <c r="B2275" s="11"/>
      <c r="C2275" s="11"/>
      <c r="D2275" s="11"/>
      <c r="E2275" s="11"/>
      <c r="H2275" s="11"/>
      <c r="I2275" s="202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</row>
    <row r="2276" spans="1:34" x14ac:dyDescent="0.25">
      <c r="A2276" s="11"/>
      <c r="B2276" s="11"/>
      <c r="C2276" s="11"/>
      <c r="D2276" s="11"/>
      <c r="E2276" s="11"/>
      <c r="H2276" s="11"/>
      <c r="I2276" s="202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</row>
    <row r="2277" spans="1:34" x14ac:dyDescent="0.25">
      <c r="A2277" s="11"/>
      <c r="B2277" s="11"/>
      <c r="C2277" s="11"/>
      <c r="D2277" s="11"/>
      <c r="E2277" s="11"/>
      <c r="H2277" s="11"/>
      <c r="I2277" s="202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</row>
    <row r="2278" spans="1:34" x14ac:dyDescent="0.25">
      <c r="A2278" s="11"/>
      <c r="B2278" s="11"/>
      <c r="C2278" s="11"/>
      <c r="D2278" s="11"/>
      <c r="E2278" s="11"/>
      <c r="H2278" s="11"/>
      <c r="I2278" s="202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</row>
    <row r="2279" spans="1:34" x14ac:dyDescent="0.25">
      <c r="A2279" s="11"/>
      <c r="B2279" s="11"/>
      <c r="C2279" s="11"/>
      <c r="D2279" s="11"/>
      <c r="E2279" s="11"/>
      <c r="H2279" s="11"/>
      <c r="I2279" s="202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</row>
    <row r="2280" spans="1:34" x14ac:dyDescent="0.25">
      <c r="A2280" s="11"/>
      <c r="B2280" s="11"/>
      <c r="C2280" s="11"/>
      <c r="D2280" s="11"/>
      <c r="E2280" s="11"/>
      <c r="H2280" s="11"/>
      <c r="I2280" s="202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</row>
    <row r="2281" spans="1:34" x14ac:dyDescent="0.25">
      <c r="A2281" s="11"/>
      <c r="B2281" s="11"/>
      <c r="C2281" s="11"/>
      <c r="D2281" s="11"/>
      <c r="E2281" s="11"/>
      <c r="H2281" s="11"/>
      <c r="I2281" s="202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</row>
    <row r="2282" spans="1:34" x14ac:dyDescent="0.25">
      <c r="A2282" s="11"/>
      <c r="B2282" s="11"/>
      <c r="C2282" s="11"/>
      <c r="D2282" s="11"/>
      <c r="E2282" s="11"/>
      <c r="H2282" s="11"/>
      <c r="I2282" s="202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</row>
    <row r="2283" spans="1:34" x14ac:dyDescent="0.25">
      <c r="A2283" s="11"/>
      <c r="B2283" s="11"/>
      <c r="C2283" s="11"/>
      <c r="D2283" s="11"/>
      <c r="E2283" s="11"/>
      <c r="H2283" s="11"/>
      <c r="I2283" s="202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</row>
    <row r="2284" spans="1:34" x14ac:dyDescent="0.25">
      <c r="A2284" s="11"/>
      <c r="B2284" s="11"/>
      <c r="C2284" s="11"/>
      <c r="D2284" s="11"/>
      <c r="E2284" s="11"/>
      <c r="H2284" s="11"/>
      <c r="I2284" s="202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</row>
    <row r="2285" spans="1:34" x14ac:dyDescent="0.25">
      <c r="A2285" s="11"/>
      <c r="B2285" s="11"/>
      <c r="C2285" s="11"/>
      <c r="D2285" s="11"/>
      <c r="E2285" s="11"/>
      <c r="H2285" s="11"/>
      <c r="I2285" s="202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</row>
    <row r="2286" spans="1:34" x14ac:dyDescent="0.25">
      <c r="A2286" s="11"/>
      <c r="B2286" s="11"/>
      <c r="C2286" s="11"/>
      <c r="D2286" s="11"/>
      <c r="E2286" s="11"/>
      <c r="H2286" s="11"/>
      <c r="I2286" s="202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</row>
    <row r="2287" spans="1:34" x14ac:dyDescent="0.25">
      <c r="A2287" s="11"/>
      <c r="B2287" s="11"/>
      <c r="C2287" s="11"/>
      <c r="D2287" s="11"/>
      <c r="E2287" s="11"/>
      <c r="H2287" s="11"/>
      <c r="I2287" s="202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</row>
    <row r="2288" spans="1:34" x14ac:dyDescent="0.25">
      <c r="A2288" s="11"/>
      <c r="B2288" s="11"/>
      <c r="C2288" s="11"/>
      <c r="D2288" s="11"/>
      <c r="E2288" s="11"/>
      <c r="H2288" s="11"/>
      <c r="I2288" s="202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</row>
    <row r="2289" spans="1:34" x14ac:dyDescent="0.25">
      <c r="A2289" s="11"/>
      <c r="B2289" s="11"/>
      <c r="C2289" s="11"/>
      <c r="D2289" s="11"/>
      <c r="E2289" s="11"/>
      <c r="H2289" s="11"/>
      <c r="I2289" s="202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</row>
    <row r="2290" spans="1:34" x14ac:dyDescent="0.25">
      <c r="A2290" s="11"/>
      <c r="B2290" s="11"/>
      <c r="C2290" s="11"/>
      <c r="D2290" s="11"/>
      <c r="E2290" s="11"/>
      <c r="H2290" s="11"/>
      <c r="I2290" s="202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</row>
    <row r="2291" spans="1:34" x14ac:dyDescent="0.25">
      <c r="A2291" s="11"/>
      <c r="B2291" s="11"/>
      <c r="C2291" s="11"/>
      <c r="D2291" s="11"/>
      <c r="E2291" s="11"/>
      <c r="H2291" s="11"/>
      <c r="I2291" s="202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</row>
    <row r="2292" spans="1:34" x14ac:dyDescent="0.25">
      <c r="A2292" s="11"/>
      <c r="B2292" s="11"/>
      <c r="C2292" s="11"/>
      <c r="D2292" s="11"/>
      <c r="E2292" s="11"/>
      <c r="H2292" s="11"/>
      <c r="I2292" s="202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</row>
    <row r="2293" spans="1:34" x14ac:dyDescent="0.25">
      <c r="A2293" s="11"/>
      <c r="B2293" s="11"/>
      <c r="C2293" s="11"/>
      <c r="D2293" s="11"/>
      <c r="E2293" s="11"/>
      <c r="H2293" s="11"/>
      <c r="I2293" s="202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</row>
    <row r="2294" spans="1:34" x14ac:dyDescent="0.25">
      <c r="A2294" s="11"/>
      <c r="B2294" s="11"/>
      <c r="C2294" s="11"/>
      <c r="D2294" s="11"/>
      <c r="E2294" s="11"/>
      <c r="H2294" s="11"/>
      <c r="I2294" s="202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</row>
    <row r="2295" spans="1:34" x14ac:dyDescent="0.25">
      <c r="A2295" s="11"/>
      <c r="B2295" s="11"/>
      <c r="C2295" s="11"/>
      <c r="D2295" s="11"/>
      <c r="E2295" s="11"/>
      <c r="H2295" s="11"/>
      <c r="I2295" s="202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</row>
    <row r="2296" spans="1:34" x14ac:dyDescent="0.25">
      <c r="A2296" s="11"/>
      <c r="B2296" s="11"/>
      <c r="C2296" s="11"/>
      <c r="D2296" s="11"/>
      <c r="E2296" s="11"/>
      <c r="H2296" s="11"/>
      <c r="I2296" s="202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</row>
    <row r="2297" spans="1:34" x14ac:dyDescent="0.25">
      <c r="A2297" s="11"/>
      <c r="B2297" s="11"/>
      <c r="C2297" s="11"/>
      <c r="D2297" s="11"/>
      <c r="E2297" s="11"/>
      <c r="H2297" s="11"/>
      <c r="I2297" s="202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</row>
    <row r="2298" spans="1:34" x14ac:dyDescent="0.25">
      <c r="A2298" s="11"/>
      <c r="B2298" s="11"/>
      <c r="C2298" s="11"/>
      <c r="D2298" s="11"/>
      <c r="E2298" s="11"/>
      <c r="H2298" s="11"/>
      <c r="I2298" s="202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</row>
    <row r="2299" spans="1:34" x14ac:dyDescent="0.25">
      <c r="A2299" s="11"/>
      <c r="B2299" s="11"/>
      <c r="C2299" s="11"/>
      <c r="D2299" s="11"/>
      <c r="E2299" s="11"/>
      <c r="H2299" s="11"/>
      <c r="I2299" s="202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</row>
    <row r="2300" spans="1:34" x14ac:dyDescent="0.25">
      <c r="A2300" s="11"/>
      <c r="B2300" s="11"/>
      <c r="C2300" s="11"/>
      <c r="D2300" s="11"/>
      <c r="E2300" s="11"/>
      <c r="H2300" s="11"/>
      <c r="I2300" s="202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</row>
    <row r="2301" spans="1:34" x14ac:dyDescent="0.25">
      <c r="A2301" s="11"/>
      <c r="B2301" s="11"/>
      <c r="C2301" s="11"/>
      <c r="D2301" s="11"/>
      <c r="E2301" s="11"/>
      <c r="H2301" s="11"/>
      <c r="I2301" s="202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</row>
    <row r="2302" spans="1:34" x14ac:dyDescent="0.25">
      <c r="A2302" s="11"/>
      <c r="B2302" s="11"/>
      <c r="C2302" s="11"/>
      <c r="D2302" s="11"/>
      <c r="E2302" s="11"/>
      <c r="H2302" s="11"/>
      <c r="I2302" s="202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</row>
    <row r="2303" spans="1:34" x14ac:dyDescent="0.25">
      <c r="A2303" s="11"/>
      <c r="B2303" s="11"/>
      <c r="C2303" s="11"/>
      <c r="D2303" s="11"/>
      <c r="E2303" s="11"/>
      <c r="H2303" s="11"/>
      <c r="I2303" s="202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</row>
    <row r="2304" spans="1:34" x14ac:dyDescent="0.25">
      <c r="A2304" s="11"/>
      <c r="B2304" s="11"/>
      <c r="C2304" s="11"/>
      <c r="D2304" s="11"/>
      <c r="E2304" s="11"/>
      <c r="H2304" s="11"/>
      <c r="I2304" s="202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</row>
    <row r="2305" spans="1:34" x14ac:dyDescent="0.25">
      <c r="A2305" s="11"/>
      <c r="B2305" s="11"/>
      <c r="C2305" s="11"/>
      <c r="D2305" s="11"/>
      <c r="E2305" s="11"/>
      <c r="H2305" s="11"/>
      <c r="I2305" s="202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</row>
    <row r="2306" spans="1:34" x14ac:dyDescent="0.25">
      <c r="A2306" s="11"/>
      <c r="B2306" s="11"/>
      <c r="C2306" s="11"/>
      <c r="D2306" s="11"/>
      <c r="E2306" s="11"/>
      <c r="H2306" s="11"/>
      <c r="I2306" s="202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</row>
    <row r="2307" spans="1:34" x14ac:dyDescent="0.25">
      <c r="A2307" s="11"/>
      <c r="B2307" s="11"/>
      <c r="C2307" s="11"/>
      <c r="D2307" s="11"/>
      <c r="E2307" s="11"/>
      <c r="H2307" s="11"/>
      <c r="I2307" s="202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</row>
    <row r="2308" spans="1:34" x14ac:dyDescent="0.25">
      <c r="A2308" s="11"/>
      <c r="B2308" s="11"/>
      <c r="C2308" s="11"/>
      <c r="D2308" s="11"/>
      <c r="E2308" s="11"/>
      <c r="H2308" s="11"/>
      <c r="I2308" s="202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</row>
    <row r="2309" spans="1:34" x14ac:dyDescent="0.25">
      <c r="A2309" s="11"/>
      <c r="B2309" s="11"/>
      <c r="C2309" s="11"/>
      <c r="D2309" s="11"/>
      <c r="E2309" s="11"/>
      <c r="H2309" s="11"/>
      <c r="I2309" s="202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</row>
    <row r="2310" spans="1:34" x14ac:dyDescent="0.25">
      <c r="A2310" s="11"/>
      <c r="B2310" s="11"/>
      <c r="C2310" s="11"/>
      <c r="D2310" s="11"/>
      <c r="E2310" s="11"/>
      <c r="H2310" s="11"/>
      <c r="I2310" s="202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</row>
    <row r="2311" spans="1:34" x14ac:dyDescent="0.25">
      <c r="A2311" s="11"/>
      <c r="B2311" s="11"/>
      <c r="C2311" s="11"/>
      <c r="D2311" s="11"/>
      <c r="E2311" s="11"/>
      <c r="H2311" s="11"/>
      <c r="I2311" s="202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</row>
    <row r="2312" spans="1:34" x14ac:dyDescent="0.25">
      <c r="A2312" s="11"/>
      <c r="B2312" s="11"/>
      <c r="C2312" s="11"/>
      <c r="D2312" s="11"/>
      <c r="E2312" s="11"/>
      <c r="H2312" s="11"/>
      <c r="I2312" s="202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</row>
    <row r="2313" spans="1:34" x14ac:dyDescent="0.25">
      <c r="A2313" s="11"/>
      <c r="B2313" s="11"/>
      <c r="C2313" s="11"/>
      <c r="D2313" s="11"/>
      <c r="E2313" s="11"/>
      <c r="H2313" s="11"/>
      <c r="I2313" s="202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</row>
    <row r="2314" spans="1:34" x14ac:dyDescent="0.25">
      <c r="A2314" s="11"/>
      <c r="B2314" s="11"/>
      <c r="C2314" s="11"/>
      <c r="D2314" s="11"/>
      <c r="E2314" s="11"/>
      <c r="H2314" s="11"/>
      <c r="I2314" s="202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</row>
    <row r="2315" spans="1:34" x14ac:dyDescent="0.25">
      <c r="A2315" s="11"/>
      <c r="B2315" s="11"/>
      <c r="C2315" s="11"/>
      <c r="D2315" s="11"/>
      <c r="E2315" s="11"/>
      <c r="H2315" s="11"/>
      <c r="I2315" s="202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</row>
    <row r="2316" spans="1:34" x14ac:dyDescent="0.25">
      <c r="A2316" s="11"/>
      <c r="B2316" s="11"/>
      <c r="C2316" s="11"/>
      <c r="D2316" s="11"/>
      <c r="E2316" s="11"/>
      <c r="H2316" s="11"/>
      <c r="I2316" s="202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</row>
    <row r="2317" spans="1:34" x14ac:dyDescent="0.25">
      <c r="A2317" s="11"/>
      <c r="B2317" s="11"/>
      <c r="C2317" s="11"/>
      <c r="D2317" s="11"/>
      <c r="E2317" s="11"/>
      <c r="H2317" s="11"/>
      <c r="I2317" s="202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</row>
    <row r="2318" spans="1:34" x14ac:dyDescent="0.25">
      <c r="A2318" s="11"/>
      <c r="B2318" s="11"/>
      <c r="C2318" s="11"/>
      <c r="D2318" s="11"/>
      <c r="E2318" s="11"/>
      <c r="H2318" s="11"/>
      <c r="I2318" s="202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</row>
    <row r="2319" spans="1:34" x14ac:dyDescent="0.25">
      <c r="A2319" s="11"/>
      <c r="B2319" s="11"/>
      <c r="C2319" s="11"/>
      <c r="D2319" s="11"/>
      <c r="E2319" s="11"/>
      <c r="H2319" s="11"/>
      <c r="I2319" s="202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</row>
    <row r="2320" spans="1:34" x14ac:dyDescent="0.25">
      <c r="A2320" s="11"/>
      <c r="B2320" s="11"/>
      <c r="C2320" s="11"/>
      <c r="D2320" s="11"/>
      <c r="E2320" s="11"/>
      <c r="H2320" s="11"/>
      <c r="I2320" s="202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</row>
    <row r="2321" spans="1:34" x14ac:dyDescent="0.25">
      <c r="A2321" s="11"/>
      <c r="B2321" s="11"/>
      <c r="C2321" s="11"/>
      <c r="D2321" s="11"/>
      <c r="E2321" s="11"/>
      <c r="H2321" s="11"/>
      <c r="I2321" s="202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</row>
    <row r="2322" spans="1:34" x14ac:dyDescent="0.25">
      <c r="A2322" s="11"/>
      <c r="B2322" s="11"/>
      <c r="C2322" s="11"/>
      <c r="D2322" s="11"/>
      <c r="E2322" s="11"/>
      <c r="H2322" s="11"/>
      <c r="I2322" s="202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</row>
    <row r="2323" spans="1:34" x14ac:dyDescent="0.25">
      <c r="A2323" s="11"/>
      <c r="B2323" s="11"/>
      <c r="C2323" s="11"/>
      <c r="D2323" s="11"/>
      <c r="E2323" s="11"/>
      <c r="H2323" s="11"/>
      <c r="I2323" s="202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</row>
    <row r="2324" spans="1:34" x14ac:dyDescent="0.25">
      <c r="A2324" s="11"/>
      <c r="B2324" s="11"/>
      <c r="C2324" s="11"/>
      <c r="D2324" s="11"/>
      <c r="E2324" s="11"/>
      <c r="H2324" s="11"/>
      <c r="I2324" s="202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</row>
    <row r="2325" spans="1:34" x14ac:dyDescent="0.25">
      <c r="A2325" s="11"/>
      <c r="B2325" s="11"/>
      <c r="C2325" s="11"/>
      <c r="D2325" s="11"/>
      <c r="E2325" s="11"/>
      <c r="H2325" s="11"/>
      <c r="I2325" s="202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</row>
    <row r="2326" spans="1:34" x14ac:dyDescent="0.25">
      <c r="A2326" s="11"/>
      <c r="B2326" s="11"/>
      <c r="C2326" s="11"/>
      <c r="D2326" s="11"/>
      <c r="E2326" s="11"/>
      <c r="H2326" s="11"/>
      <c r="I2326" s="202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</row>
    <row r="2327" spans="1:34" x14ac:dyDescent="0.25">
      <c r="A2327" s="11"/>
      <c r="B2327" s="11"/>
      <c r="C2327" s="11"/>
      <c r="D2327" s="11"/>
      <c r="E2327" s="11"/>
      <c r="H2327" s="11"/>
      <c r="I2327" s="202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</row>
    <row r="2328" spans="1:34" x14ac:dyDescent="0.25">
      <c r="A2328" s="11"/>
      <c r="B2328" s="11"/>
      <c r="C2328" s="11"/>
      <c r="D2328" s="11"/>
      <c r="E2328" s="11"/>
      <c r="H2328" s="11"/>
      <c r="I2328" s="202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</row>
    <row r="2329" spans="1:34" x14ac:dyDescent="0.25">
      <c r="A2329" s="11"/>
      <c r="B2329" s="11"/>
      <c r="C2329" s="11"/>
      <c r="D2329" s="11"/>
      <c r="E2329" s="11"/>
      <c r="H2329" s="11"/>
      <c r="I2329" s="202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</row>
    <row r="2330" spans="1:34" x14ac:dyDescent="0.25">
      <c r="A2330" s="11"/>
      <c r="B2330" s="11"/>
      <c r="C2330" s="11"/>
      <c r="D2330" s="11"/>
      <c r="E2330" s="11"/>
      <c r="H2330" s="11"/>
      <c r="I2330" s="202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</row>
    <row r="2331" spans="1:34" x14ac:dyDescent="0.25">
      <c r="A2331" s="11"/>
      <c r="B2331" s="11"/>
      <c r="C2331" s="11"/>
      <c r="D2331" s="11"/>
      <c r="E2331" s="11"/>
      <c r="H2331" s="11"/>
      <c r="I2331" s="202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</row>
    <row r="2332" spans="1:34" x14ac:dyDescent="0.25">
      <c r="A2332" s="11"/>
      <c r="B2332" s="11"/>
      <c r="C2332" s="11"/>
      <c r="D2332" s="11"/>
      <c r="E2332" s="11"/>
      <c r="H2332" s="11"/>
      <c r="I2332" s="202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</row>
    <row r="2333" spans="1:34" x14ac:dyDescent="0.25">
      <c r="A2333" s="11"/>
      <c r="B2333" s="11"/>
      <c r="C2333" s="11"/>
      <c r="D2333" s="11"/>
      <c r="E2333" s="11"/>
      <c r="H2333" s="11"/>
      <c r="I2333" s="202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</row>
    <row r="2334" spans="1:34" x14ac:dyDescent="0.25">
      <c r="A2334" s="11"/>
      <c r="B2334" s="11"/>
      <c r="C2334" s="11"/>
      <c r="D2334" s="11"/>
      <c r="E2334" s="11"/>
      <c r="H2334" s="11"/>
      <c r="I2334" s="202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</row>
    <row r="2335" spans="1:34" x14ac:dyDescent="0.25">
      <c r="A2335" s="11"/>
      <c r="B2335" s="11"/>
      <c r="C2335" s="11"/>
      <c r="D2335" s="11"/>
      <c r="E2335" s="11"/>
      <c r="H2335" s="11"/>
      <c r="I2335" s="202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</row>
    <row r="2336" spans="1:34" x14ac:dyDescent="0.25">
      <c r="A2336" s="11"/>
      <c r="B2336" s="11"/>
      <c r="C2336" s="11"/>
      <c r="D2336" s="11"/>
      <c r="E2336" s="11"/>
      <c r="H2336" s="11"/>
      <c r="I2336" s="202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</row>
    <row r="2337" spans="1:34" x14ac:dyDescent="0.25">
      <c r="A2337" s="11"/>
      <c r="B2337" s="11"/>
      <c r="C2337" s="11"/>
      <c r="D2337" s="11"/>
      <c r="E2337" s="11"/>
      <c r="H2337" s="11"/>
      <c r="I2337" s="202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</row>
    <row r="2338" spans="1:34" x14ac:dyDescent="0.25">
      <c r="A2338" s="11"/>
      <c r="B2338" s="11"/>
      <c r="C2338" s="11"/>
      <c r="D2338" s="11"/>
      <c r="E2338" s="11"/>
      <c r="H2338" s="11"/>
      <c r="I2338" s="202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</row>
    <row r="2339" spans="1:34" x14ac:dyDescent="0.25">
      <c r="A2339" s="11"/>
      <c r="B2339" s="11"/>
      <c r="C2339" s="11"/>
      <c r="D2339" s="11"/>
      <c r="E2339" s="11"/>
      <c r="H2339" s="11"/>
      <c r="I2339" s="202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</row>
    <row r="2340" spans="1:34" x14ac:dyDescent="0.25">
      <c r="A2340" s="11"/>
      <c r="B2340" s="11"/>
      <c r="C2340" s="11"/>
      <c r="D2340" s="11"/>
      <c r="E2340" s="11"/>
      <c r="H2340" s="11"/>
      <c r="I2340" s="202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</row>
    <row r="2341" spans="1:34" x14ac:dyDescent="0.25">
      <c r="A2341" s="11"/>
      <c r="B2341" s="11"/>
      <c r="C2341" s="11"/>
      <c r="D2341" s="11"/>
      <c r="E2341" s="11"/>
      <c r="H2341" s="11"/>
      <c r="I2341" s="202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</row>
    <row r="2342" spans="1:34" x14ac:dyDescent="0.25">
      <c r="A2342" s="11"/>
      <c r="B2342" s="11"/>
      <c r="C2342" s="11"/>
      <c r="D2342" s="11"/>
      <c r="E2342" s="11"/>
      <c r="H2342" s="11"/>
      <c r="I2342" s="202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</row>
    <row r="2343" spans="1:34" x14ac:dyDescent="0.25">
      <c r="A2343" s="11"/>
      <c r="B2343" s="11"/>
      <c r="C2343" s="11"/>
      <c r="D2343" s="11"/>
      <c r="E2343" s="11"/>
      <c r="H2343" s="11"/>
      <c r="I2343" s="202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</row>
    <row r="2344" spans="1:34" x14ac:dyDescent="0.25">
      <c r="A2344" s="11"/>
      <c r="B2344" s="11"/>
      <c r="C2344" s="11"/>
      <c r="D2344" s="11"/>
      <c r="E2344" s="11"/>
      <c r="H2344" s="11"/>
      <c r="I2344" s="202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</row>
    <row r="2345" spans="1:34" x14ac:dyDescent="0.25">
      <c r="A2345" s="11"/>
      <c r="B2345" s="11"/>
      <c r="C2345" s="11"/>
      <c r="D2345" s="11"/>
      <c r="E2345" s="11"/>
      <c r="H2345" s="11"/>
      <c r="I2345" s="202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</row>
    <row r="2346" spans="1:34" x14ac:dyDescent="0.25">
      <c r="A2346" s="11"/>
      <c r="B2346" s="11"/>
      <c r="C2346" s="11"/>
      <c r="D2346" s="11"/>
      <c r="E2346" s="11"/>
      <c r="H2346" s="11"/>
      <c r="I2346" s="202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</row>
    <row r="2347" spans="1:34" x14ac:dyDescent="0.25">
      <c r="A2347" s="11"/>
      <c r="B2347" s="11"/>
      <c r="C2347" s="11"/>
      <c r="D2347" s="11"/>
      <c r="E2347" s="11"/>
      <c r="H2347" s="11"/>
      <c r="I2347" s="202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</row>
    <row r="2348" spans="1:34" x14ac:dyDescent="0.25">
      <c r="A2348" s="11"/>
      <c r="B2348" s="11"/>
      <c r="C2348" s="11"/>
      <c r="D2348" s="11"/>
      <c r="E2348" s="11"/>
      <c r="H2348" s="11"/>
      <c r="I2348" s="202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</row>
    <row r="2349" spans="1:34" x14ac:dyDescent="0.25">
      <c r="A2349" s="11"/>
      <c r="B2349" s="11"/>
      <c r="C2349" s="11"/>
      <c r="D2349" s="11"/>
      <c r="E2349" s="11"/>
      <c r="H2349" s="11"/>
      <c r="I2349" s="202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</row>
    <row r="2350" spans="1:34" x14ac:dyDescent="0.25">
      <c r="A2350" s="11"/>
      <c r="B2350" s="11"/>
      <c r="C2350" s="11"/>
      <c r="D2350" s="11"/>
      <c r="E2350" s="11"/>
      <c r="H2350" s="11"/>
      <c r="I2350" s="202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</row>
    <row r="2351" spans="1:34" x14ac:dyDescent="0.25">
      <c r="A2351" s="11"/>
      <c r="B2351" s="11"/>
      <c r="C2351" s="11"/>
      <c r="D2351" s="11"/>
      <c r="E2351" s="11"/>
      <c r="H2351" s="11"/>
      <c r="I2351" s="202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</row>
    <row r="2352" spans="1:34" x14ac:dyDescent="0.25">
      <c r="A2352" s="11"/>
      <c r="B2352" s="11"/>
      <c r="C2352" s="11"/>
      <c r="D2352" s="11"/>
      <c r="E2352" s="11"/>
      <c r="H2352" s="11"/>
      <c r="I2352" s="202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</row>
    <row r="2353" spans="1:34" x14ac:dyDescent="0.25">
      <c r="A2353" s="11"/>
      <c r="B2353" s="11"/>
      <c r="C2353" s="11"/>
      <c r="D2353" s="11"/>
      <c r="E2353" s="11"/>
      <c r="H2353" s="11"/>
      <c r="I2353" s="202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</row>
    <row r="2354" spans="1:34" x14ac:dyDescent="0.25">
      <c r="A2354" s="11"/>
      <c r="B2354" s="11"/>
      <c r="C2354" s="11"/>
      <c r="D2354" s="11"/>
      <c r="E2354" s="11"/>
      <c r="H2354" s="11"/>
      <c r="I2354" s="202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</row>
    <row r="2355" spans="1:34" x14ac:dyDescent="0.25">
      <c r="A2355" s="11"/>
      <c r="B2355" s="11"/>
      <c r="C2355" s="11"/>
      <c r="D2355" s="11"/>
      <c r="E2355" s="11"/>
      <c r="H2355" s="11"/>
      <c r="I2355" s="202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</row>
    <row r="2356" spans="1:34" x14ac:dyDescent="0.25">
      <c r="A2356" s="11"/>
      <c r="B2356" s="11"/>
      <c r="C2356" s="11"/>
      <c r="D2356" s="11"/>
      <c r="E2356" s="11"/>
      <c r="H2356" s="11"/>
      <c r="I2356" s="202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</row>
    <row r="2357" spans="1:34" x14ac:dyDescent="0.25">
      <c r="A2357" s="11"/>
      <c r="B2357" s="11"/>
      <c r="C2357" s="11"/>
      <c r="D2357" s="11"/>
      <c r="E2357" s="11"/>
      <c r="H2357" s="11"/>
      <c r="I2357" s="202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</row>
    <row r="2358" spans="1:34" x14ac:dyDescent="0.25">
      <c r="A2358" s="11"/>
      <c r="B2358" s="11"/>
      <c r="C2358" s="11"/>
      <c r="D2358" s="11"/>
      <c r="E2358" s="11"/>
      <c r="H2358" s="11"/>
      <c r="I2358" s="202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</row>
    <row r="2359" spans="1:34" x14ac:dyDescent="0.25">
      <c r="A2359" s="11"/>
      <c r="B2359" s="11"/>
      <c r="C2359" s="11"/>
      <c r="D2359" s="11"/>
      <c r="E2359" s="11"/>
      <c r="H2359" s="11"/>
      <c r="I2359" s="202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</row>
    <row r="2360" spans="1:34" x14ac:dyDescent="0.25">
      <c r="A2360" s="11"/>
      <c r="B2360" s="11"/>
      <c r="C2360" s="11"/>
      <c r="D2360" s="11"/>
      <c r="E2360" s="11"/>
      <c r="H2360" s="11"/>
      <c r="I2360" s="202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</row>
    <row r="2361" spans="1:34" x14ac:dyDescent="0.25">
      <c r="A2361" s="11"/>
      <c r="B2361" s="11"/>
      <c r="C2361" s="11"/>
      <c r="D2361" s="11"/>
      <c r="E2361" s="11"/>
      <c r="H2361" s="11"/>
      <c r="I2361" s="202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</row>
    <row r="2362" spans="1:34" x14ac:dyDescent="0.25">
      <c r="A2362" s="11"/>
      <c r="B2362" s="11"/>
      <c r="C2362" s="11"/>
      <c r="D2362" s="11"/>
      <c r="E2362" s="11"/>
      <c r="H2362" s="11"/>
      <c r="I2362" s="202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</row>
    <row r="2363" spans="1:34" x14ac:dyDescent="0.25">
      <c r="A2363" s="11"/>
      <c r="B2363" s="11"/>
      <c r="C2363" s="11"/>
      <c r="D2363" s="11"/>
      <c r="E2363" s="11"/>
      <c r="H2363" s="11"/>
      <c r="I2363" s="202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</row>
    <row r="2364" spans="1:34" x14ac:dyDescent="0.25">
      <c r="A2364" s="11"/>
      <c r="B2364" s="11"/>
      <c r="C2364" s="11"/>
      <c r="D2364" s="11"/>
      <c r="E2364" s="11"/>
      <c r="H2364" s="11"/>
      <c r="I2364" s="202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</row>
    <row r="2365" spans="1:34" x14ac:dyDescent="0.25">
      <c r="A2365" s="11"/>
      <c r="B2365" s="11"/>
      <c r="C2365" s="11"/>
      <c r="D2365" s="11"/>
      <c r="E2365" s="11"/>
      <c r="H2365" s="11"/>
      <c r="I2365" s="202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</row>
    <row r="2366" spans="1:34" x14ac:dyDescent="0.25">
      <c r="A2366" s="11"/>
      <c r="B2366" s="11"/>
      <c r="C2366" s="11"/>
      <c r="D2366" s="11"/>
      <c r="E2366" s="11"/>
      <c r="H2366" s="11"/>
      <c r="I2366" s="202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</row>
    <row r="2367" spans="1:34" x14ac:dyDescent="0.25">
      <c r="A2367" s="11"/>
      <c r="B2367" s="11"/>
      <c r="C2367" s="11"/>
      <c r="D2367" s="11"/>
      <c r="E2367" s="11"/>
      <c r="H2367" s="11"/>
      <c r="I2367" s="202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</row>
    <row r="2368" spans="1:34" x14ac:dyDescent="0.25">
      <c r="A2368" s="11"/>
      <c r="B2368" s="11"/>
      <c r="C2368" s="11"/>
      <c r="D2368" s="11"/>
      <c r="E2368" s="11"/>
      <c r="H2368" s="11"/>
      <c r="I2368" s="202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</row>
    <row r="2369" spans="1:34" x14ac:dyDescent="0.25">
      <c r="A2369" s="11"/>
      <c r="B2369" s="11"/>
      <c r="C2369" s="11"/>
      <c r="D2369" s="11"/>
      <c r="E2369" s="11"/>
      <c r="H2369" s="11"/>
      <c r="I2369" s="202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</row>
    <row r="2370" spans="1:34" x14ac:dyDescent="0.25">
      <c r="A2370" s="11"/>
      <c r="B2370" s="11"/>
      <c r="C2370" s="11"/>
      <c r="D2370" s="11"/>
      <c r="E2370" s="11"/>
      <c r="H2370" s="11"/>
      <c r="I2370" s="202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</row>
    <row r="2371" spans="1:34" x14ac:dyDescent="0.25">
      <c r="A2371" s="11"/>
      <c r="B2371" s="11"/>
      <c r="C2371" s="11"/>
      <c r="D2371" s="11"/>
      <c r="E2371" s="11"/>
      <c r="H2371" s="11"/>
      <c r="I2371" s="202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</row>
    <row r="2372" spans="1:34" x14ac:dyDescent="0.25">
      <c r="A2372" s="11"/>
      <c r="B2372" s="11"/>
      <c r="C2372" s="11"/>
      <c r="D2372" s="11"/>
      <c r="E2372" s="11"/>
      <c r="H2372" s="11"/>
      <c r="I2372" s="202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</row>
    <row r="2373" spans="1:34" x14ac:dyDescent="0.25">
      <c r="A2373" s="11"/>
      <c r="B2373" s="11"/>
      <c r="C2373" s="11"/>
      <c r="D2373" s="11"/>
      <c r="E2373" s="11"/>
      <c r="H2373" s="11"/>
      <c r="I2373" s="202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</row>
    <row r="2374" spans="1:34" x14ac:dyDescent="0.25">
      <c r="A2374" s="11"/>
      <c r="B2374" s="11"/>
      <c r="C2374" s="11"/>
      <c r="D2374" s="11"/>
      <c r="E2374" s="11"/>
      <c r="H2374" s="11"/>
      <c r="I2374" s="202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</row>
    <row r="2375" spans="1:34" x14ac:dyDescent="0.25">
      <c r="A2375" s="11"/>
      <c r="B2375" s="11"/>
      <c r="C2375" s="11"/>
      <c r="D2375" s="11"/>
      <c r="E2375" s="11"/>
      <c r="H2375" s="11"/>
      <c r="I2375" s="202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</row>
    <row r="2376" spans="1:34" x14ac:dyDescent="0.25">
      <c r="A2376" s="11"/>
      <c r="B2376" s="11"/>
      <c r="C2376" s="11"/>
      <c r="D2376" s="11"/>
      <c r="E2376" s="11"/>
      <c r="H2376" s="11"/>
      <c r="I2376" s="202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</row>
    <row r="2377" spans="1:34" x14ac:dyDescent="0.25">
      <c r="A2377" s="11"/>
      <c r="B2377" s="11"/>
      <c r="C2377" s="11"/>
      <c r="D2377" s="11"/>
      <c r="E2377" s="11"/>
      <c r="H2377" s="11"/>
      <c r="I2377" s="202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</row>
    <row r="2378" spans="1:34" x14ac:dyDescent="0.25">
      <c r="A2378" s="11"/>
      <c r="B2378" s="11"/>
      <c r="C2378" s="11"/>
      <c r="D2378" s="11"/>
      <c r="E2378" s="11"/>
      <c r="H2378" s="11"/>
      <c r="I2378" s="202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</row>
    <row r="2379" spans="1:34" x14ac:dyDescent="0.25">
      <c r="A2379" s="11"/>
      <c r="B2379" s="11"/>
      <c r="C2379" s="11"/>
      <c r="D2379" s="11"/>
      <c r="E2379" s="11"/>
      <c r="H2379" s="11"/>
      <c r="I2379" s="202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</row>
    <row r="2380" spans="1:34" x14ac:dyDescent="0.25">
      <c r="A2380" s="11"/>
      <c r="B2380" s="11"/>
      <c r="C2380" s="11"/>
      <c r="D2380" s="11"/>
      <c r="E2380" s="11"/>
      <c r="H2380" s="11"/>
      <c r="I2380" s="202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</row>
    <row r="2381" spans="1:34" x14ac:dyDescent="0.25">
      <c r="A2381" s="11"/>
      <c r="B2381" s="11"/>
      <c r="C2381" s="11"/>
      <c r="D2381" s="11"/>
      <c r="E2381" s="11"/>
      <c r="H2381" s="11"/>
      <c r="I2381" s="202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</row>
    <row r="2382" spans="1:34" x14ac:dyDescent="0.25">
      <c r="A2382" s="11"/>
      <c r="B2382" s="11"/>
      <c r="C2382" s="11"/>
      <c r="D2382" s="11"/>
      <c r="E2382" s="11"/>
      <c r="H2382" s="11"/>
      <c r="I2382" s="202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</row>
    <row r="2383" spans="1:34" x14ac:dyDescent="0.25">
      <c r="A2383" s="11"/>
      <c r="B2383" s="11"/>
      <c r="C2383" s="11"/>
      <c r="D2383" s="11"/>
      <c r="E2383" s="11"/>
      <c r="H2383" s="11"/>
      <c r="I2383" s="202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</row>
    <row r="2384" spans="1:34" x14ac:dyDescent="0.25">
      <c r="A2384" s="11"/>
      <c r="B2384" s="11"/>
      <c r="C2384" s="11"/>
      <c r="D2384" s="11"/>
      <c r="E2384" s="11"/>
      <c r="H2384" s="11"/>
      <c r="I2384" s="202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</row>
    <row r="2385" spans="1:34" x14ac:dyDescent="0.25">
      <c r="A2385" s="11"/>
      <c r="B2385" s="11"/>
      <c r="C2385" s="11"/>
      <c r="D2385" s="11"/>
      <c r="E2385" s="11"/>
      <c r="H2385" s="11"/>
      <c r="I2385" s="202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</row>
    <row r="2386" spans="1:34" x14ac:dyDescent="0.25">
      <c r="A2386" s="11"/>
      <c r="B2386" s="11"/>
      <c r="C2386" s="11"/>
      <c r="D2386" s="11"/>
      <c r="E2386" s="11"/>
      <c r="H2386" s="11"/>
      <c r="I2386" s="202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</row>
    <row r="2387" spans="1:34" x14ac:dyDescent="0.25">
      <c r="A2387" s="11"/>
      <c r="B2387" s="11"/>
      <c r="C2387" s="11"/>
      <c r="D2387" s="11"/>
      <c r="E2387" s="11"/>
      <c r="H2387" s="11"/>
      <c r="I2387" s="202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</row>
    <row r="2388" spans="1:34" x14ac:dyDescent="0.25">
      <c r="A2388" s="11"/>
      <c r="B2388" s="11"/>
      <c r="C2388" s="11"/>
      <c r="D2388" s="11"/>
      <c r="E2388" s="11"/>
      <c r="H2388" s="11"/>
      <c r="I2388" s="202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</row>
    <row r="2389" spans="1:34" x14ac:dyDescent="0.25">
      <c r="A2389" s="11"/>
      <c r="B2389" s="11"/>
      <c r="C2389" s="11"/>
      <c r="D2389" s="11"/>
      <c r="E2389" s="11"/>
      <c r="H2389" s="11"/>
      <c r="I2389" s="202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</row>
    <row r="2390" spans="1:34" x14ac:dyDescent="0.25">
      <c r="A2390" s="11"/>
      <c r="B2390" s="11"/>
      <c r="C2390" s="11"/>
      <c r="D2390" s="11"/>
      <c r="E2390" s="11"/>
      <c r="H2390" s="11"/>
      <c r="I2390" s="202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</row>
    <row r="2391" spans="1:34" x14ac:dyDescent="0.25">
      <c r="A2391" s="11"/>
      <c r="B2391" s="11"/>
      <c r="C2391" s="11"/>
      <c r="D2391" s="11"/>
      <c r="E2391" s="11"/>
      <c r="H2391" s="11"/>
      <c r="I2391" s="202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</row>
    <row r="2392" spans="1:34" x14ac:dyDescent="0.25">
      <c r="A2392" s="11"/>
      <c r="B2392" s="11"/>
      <c r="C2392" s="11"/>
      <c r="D2392" s="11"/>
      <c r="E2392" s="11"/>
      <c r="H2392" s="11"/>
      <c r="I2392" s="202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</row>
    <row r="2393" spans="1:34" x14ac:dyDescent="0.25">
      <c r="A2393" s="11"/>
      <c r="B2393" s="11"/>
      <c r="C2393" s="11"/>
      <c r="D2393" s="11"/>
      <c r="E2393" s="11"/>
      <c r="H2393" s="11"/>
      <c r="I2393" s="202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</row>
    <row r="2394" spans="1:34" x14ac:dyDescent="0.25">
      <c r="A2394" s="11"/>
      <c r="B2394" s="11"/>
      <c r="C2394" s="11"/>
      <c r="D2394" s="11"/>
      <c r="E2394" s="11"/>
      <c r="H2394" s="11"/>
      <c r="I2394" s="202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</row>
    <row r="2395" spans="1:34" x14ac:dyDescent="0.25">
      <c r="A2395" s="11"/>
      <c r="B2395" s="11"/>
      <c r="C2395" s="11"/>
      <c r="D2395" s="11"/>
      <c r="E2395" s="11"/>
      <c r="H2395" s="11"/>
      <c r="I2395" s="202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</row>
    <row r="2396" spans="1:34" x14ac:dyDescent="0.25">
      <c r="A2396" s="11"/>
      <c r="B2396" s="11"/>
      <c r="C2396" s="11"/>
      <c r="D2396" s="11"/>
      <c r="E2396" s="11"/>
      <c r="H2396" s="11"/>
      <c r="I2396" s="202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</row>
    <row r="2397" spans="1:34" x14ac:dyDescent="0.25">
      <c r="A2397" s="11"/>
      <c r="B2397" s="11"/>
      <c r="C2397" s="11"/>
      <c r="D2397" s="11"/>
      <c r="E2397" s="11"/>
      <c r="H2397" s="11"/>
      <c r="I2397" s="202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</row>
    <row r="2398" spans="1:34" x14ac:dyDescent="0.25">
      <c r="A2398" s="11"/>
      <c r="B2398" s="11"/>
      <c r="C2398" s="11"/>
      <c r="D2398" s="11"/>
      <c r="E2398" s="11"/>
      <c r="H2398" s="11"/>
      <c r="I2398" s="202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</row>
    <row r="2399" spans="1:34" x14ac:dyDescent="0.25">
      <c r="A2399" s="11"/>
      <c r="B2399" s="11"/>
      <c r="C2399" s="11"/>
      <c r="D2399" s="11"/>
      <c r="E2399" s="11"/>
      <c r="H2399" s="11"/>
      <c r="I2399" s="202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</row>
    <row r="2400" spans="1:34" x14ac:dyDescent="0.25">
      <c r="A2400" s="11"/>
      <c r="B2400" s="11"/>
      <c r="C2400" s="11"/>
      <c r="D2400" s="11"/>
      <c r="E2400" s="11"/>
      <c r="H2400" s="11"/>
      <c r="I2400" s="202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</row>
    <row r="2401" spans="1:34" x14ac:dyDescent="0.25">
      <c r="A2401" s="11"/>
      <c r="B2401" s="11"/>
      <c r="C2401" s="11"/>
      <c r="D2401" s="11"/>
      <c r="E2401" s="11"/>
      <c r="H2401" s="11"/>
      <c r="I2401" s="202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</row>
    <row r="2402" spans="1:34" x14ac:dyDescent="0.25">
      <c r="A2402" s="11"/>
      <c r="B2402" s="11"/>
      <c r="C2402" s="11"/>
      <c r="D2402" s="11"/>
      <c r="E2402" s="11"/>
      <c r="H2402" s="11"/>
      <c r="I2402" s="202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</row>
    <row r="2403" spans="1:34" x14ac:dyDescent="0.25">
      <c r="A2403" s="11"/>
      <c r="B2403" s="11"/>
      <c r="C2403" s="11"/>
      <c r="D2403" s="11"/>
      <c r="E2403" s="11"/>
      <c r="H2403" s="11"/>
      <c r="I2403" s="202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</row>
    <row r="2404" spans="1:34" x14ac:dyDescent="0.25">
      <c r="A2404" s="11"/>
      <c r="B2404" s="11"/>
      <c r="C2404" s="11"/>
      <c r="D2404" s="11"/>
      <c r="E2404" s="11"/>
      <c r="H2404" s="11"/>
      <c r="I2404" s="202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</row>
    <row r="2405" spans="1:34" x14ac:dyDescent="0.25">
      <c r="A2405" s="11"/>
      <c r="B2405" s="11"/>
      <c r="C2405" s="11"/>
      <c r="D2405" s="11"/>
      <c r="E2405" s="11"/>
      <c r="H2405" s="11"/>
      <c r="I2405" s="202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</row>
    <row r="2406" spans="1:34" x14ac:dyDescent="0.25">
      <c r="A2406" s="11"/>
      <c r="B2406" s="11"/>
      <c r="C2406" s="11"/>
      <c r="D2406" s="11"/>
      <c r="E2406" s="11"/>
      <c r="H2406" s="11"/>
      <c r="I2406" s="202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</row>
    <row r="2407" spans="1:34" x14ac:dyDescent="0.25">
      <c r="A2407" s="11"/>
      <c r="B2407" s="11"/>
      <c r="C2407" s="11"/>
      <c r="D2407" s="11"/>
      <c r="E2407" s="11"/>
      <c r="H2407" s="11"/>
      <c r="I2407" s="202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</row>
    <row r="2408" spans="1:34" x14ac:dyDescent="0.25">
      <c r="A2408" s="11"/>
      <c r="B2408" s="11"/>
      <c r="C2408" s="11"/>
      <c r="D2408" s="11"/>
      <c r="E2408" s="11"/>
      <c r="H2408" s="11"/>
      <c r="I2408" s="202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</row>
    <row r="2409" spans="1:34" x14ac:dyDescent="0.25">
      <c r="A2409" s="11"/>
      <c r="B2409" s="11"/>
      <c r="C2409" s="11"/>
      <c r="D2409" s="11"/>
      <c r="E2409" s="11"/>
      <c r="H2409" s="11"/>
      <c r="I2409" s="202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</row>
    <row r="2410" spans="1:34" x14ac:dyDescent="0.25">
      <c r="A2410" s="11"/>
      <c r="B2410" s="11"/>
      <c r="C2410" s="11"/>
      <c r="D2410" s="11"/>
      <c r="E2410" s="11"/>
      <c r="H2410" s="11"/>
      <c r="I2410" s="202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</row>
    <row r="2411" spans="1:34" x14ac:dyDescent="0.25">
      <c r="A2411" s="11"/>
      <c r="B2411" s="11"/>
      <c r="C2411" s="11"/>
      <c r="D2411" s="11"/>
      <c r="E2411" s="11"/>
      <c r="H2411" s="11"/>
      <c r="I2411" s="202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</row>
    <row r="2412" spans="1:34" x14ac:dyDescent="0.25">
      <c r="A2412" s="11"/>
      <c r="B2412" s="11"/>
      <c r="C2412" s="11"/>
      <c r="D2412" s="11"/>
      <c r="E2412" s="11"/>
      <c r="H2412" s="11"/>
      <c r="I2412" s="202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</row>
    <row r="2413" spans="1:34" x14ac:dyDescent="0.25">
      <c r="A2413" s="11"/>
      <c r="B2413" s="11"/>
      <c r="C2413" s="11"/>
      <c r="D2413" s="11"/>
      <c r="E2413" s="11"/>
      <c r="H2413" s="11"/>
      <c r="I2413" s="202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</row>
    <row r="2414" spans="1:34" x14ac:dyDescent="0.25">
      <c r="A2414" s="11"/>
      <c r="B2414" s="11"/>
      <c r="C2414" s="11"/>
      <c r="D2414" s="11"/>
      <c r="E2414" s="11"/>
      <c r="H2414" s="11"/>
      <c r="I2414" s="202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</row>
    <row r="2415" spans="1:34" x14ac:dyDescent="0.25">
      <c r="A2415" s="11"/>
      <c r="B2415" s="11"/>
      <c r="C2415" s="11"/>
      <c r="D2415" s="11"/>
      <c r="E2415" s="11"/>
      <c r="H2415" s="11"/>
      <c r="I2415" s="202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</row>
    <row r="2416" spans="1:34" x14ac:dyDescent="0.25">
      <c r="A2416" s="11"/>
      <c r="B2416" s="11"/>
      <c r="C2416" s="11"/>
      <c r="D2416" s="11"/>
      <c r="E2416" s="11"/>
      <c r="H2416" s="11"/>
      <c r="I2416" s="202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</row>
    <row r="2417" spans="1:34" x14ac:dyDescent="0.25">
      <c r="A2417" s="11"/>
      <c r="B2417" s="11"/>
      <c r="C2417" s="11"/>
      <c r="D2417" s="11"/>
      <c r="E2417" s="11"/>
      <c r="H2417" s="11"/>
      <c r="I2417" s="202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</row>
    <row r="2418" spans="1:34" x14ac:dyDescent="0.25">
      <c r="A2418" s="11"/>
      <c r="B2418" s="11"/>
      <c r="C2418" s="11"/>
      <c r="D2418" s="11"/>
      <c r="E2418" s="11"/>
      <c r="H2418" s="11"/>
      <c r="I2418" s="202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</row>
    <row r="2419" spans="1:34" x14ac:dyDescent="0.25">
      <c r="A2419" s="11"/>
      <c r="B2419" s="11"/>
      <c r="C2419" s="11"/>
      <c r="D2419" s="11"/>
      <c r="E2419" s="11"/>
      <c r="H2419" s="11"/>
      <c r="I2419" s="202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</row>
    <row r="2420" spans="1:34" x14ac:dyDescent="0.25">
      <c r="A2420" s="11"/>
      <c r="B2420" s="11"/>
      <c r="C2420" s="11"/>
      <c r="D2420" s="11"/>
      <c r="E2420" s="11"/>
      <c r="H2420" s="11"/>
      <c r="I2420" s="202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</row>
    <row r="2421" spans="1:34" x14ac:dyDescent="0.25">
      <c r="A2421" s="11"/>
      <c r="B2421" s="11"/>
      <c r="C2421" s="11"/>
      <c r="D2421" s="11"/>
      <c r="E2421" s="11"/>
      <c r="H2421" s="11"/>
      <c r="I2421" s="202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</row>
    <row r="2422" spans="1:34" x14ac:dyDescent="0.25">
      <c r="A2422" s="11"/>
      <c r="B2422" s="11"/>
      <c r="C2422" s="11"/>
      <c r="D2422" s="11"/>
      <c r="E2422" s="11"/>
      <c r="H2422" s="11"/>
      <c r="I2422" s="202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</row>
    <row r="2423" spans="1:34" x14ac:dyDescent="0.25">
      <c r="A2423" s="11"/>
      <c r="B2423" s="11"/>
      <c r="C2423" s="11"/>
      <c r="D2423" s="11"/>
      <c r="E2423" s="11"/>
      <c r="H2423" s="11"/>
      <c r="I2423" s="202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</row>
    <row r="2424" spans="1:34" x14ac:dyDescent="0.25">
      <c r="A2424" s="11"/>
      <c r="B2424" s="11"/>
      <c r="C2424" s="11"/>
      <c r="D2424" s="11"/>
      <c r="E2424" s="11"/>
      <c r="H2424" s="11"/>
      <c r="I2424" s="202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</row>
    <row r="2425" spans="1:34" x14ac:dyDescent="0.25">
      <c r="A2425" s="11"/>
      <c r="B2425" s="11"/>
      <c r="C2425" s="11"/>
      <c r="D2425" s="11"/>
      <c r="E2425" s="11"/>
      <c r="H2425" s="11"/>
      <c r="I2425" s="202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</row>
    <row r="2426" spans="1:34" x14ac:dyDescent="0.25">
      <c r="A2426" s="11"/>
      <c r="B2426" s="11"/>
      <c r="C2426" s="11"/>
      <c r="D2426" s="11"/>
      <c r="E2426" s="11"/>
      <c r="H2426" s="11"/>
      <c r="I2426" s="202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</row>
    <row r="2427" spans="1:34" x14ac:dyDescent="0.25">
      <c r="A2427" s="11"/>
      <c r="B2427" s="11"/>
      <c r="C2427" s="11"/>
      <c r="D2427" s="11"/>
      <c r="E2427" s="11"/>
      <c r="H2427" s="11"/>
      <c r="I2427" s="202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</row>
    <row r="2428" spans="1:34" x14ac:dyDescent="0.25">
      <c r="A2428" s="11"/>
      <c r="B2428" s="11"/>
      <c r="C2428" s="11"/>
      <c r="D2428" s="11"/>
      <c r="E2428" s="11"/>
      <c r="H2428" s="11"/>
      <c r="I2428" s="202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</row>
    <row r="2429" spans="1:34" x14ac:dyDescent="0.25">
      <c r="A2429" s="11"/>
      <c r="B2429" s="11"/>
      <c r="C2429" s="11"/>
      <c r="D2429" s="11"/>
      <c r="E2429" s="11"/>
      <c r="H2429" s="11"/>
      <c r="I2429" s="202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</row>
    <row r="2430" spans="1:34" x14ac:dyDescent="0.25">
      <c r="A2430" s="11"/>
      <c r="B2430" s="11"/>
      <c r="C2430" s="11"/>
      <c r="D2430" s="11"/>
      <c r="E2430" s="11"/>
      <c r="H2430" s="11"/>
      <c r="I2430" s="202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</row>
    <row r="2431" spans="1:34" x14ac:dyDescent="0.25">
      <c r="A2431" s="11"/>
      <c r="B2431" s="11"/>
      <c r="C2431" s="11"/>
      <c r="D2431" s="11"/>
      <c r="E2431" s="11"/>
      <c r="H2431" s="11"/>
      <c r="I2431" s="202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</row>
    <row r="2432" spans="1:34" x14ac:dyDescent="0.25">
      <c r="A2432" s="11"/>
      <c r="B2432" s="11"/>
      <c r="C2432" s="11"/>
      <c r="D2432" s="11"/>
      <c r="E2432" s="11"/>
      <c r="H2432" s="11"/>
      <c r="I2432" s="202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</row>
    <row r="2433" spans="1:34" x14ac:dyDescent="0.25">
      <c r="A2433" s="11"/>
      <c r="B2433" s="11"/>
      <c r="C2433" s="11"/>
      <c r="D2433" s="11"/>
      <c r="E2433" s="11"/>
      <c r="H2433" s="11"/>
      <c r="I2433" s="202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</row>
    <row r="2434" spans="1:34" x14ac:dyDescent="0.25">
      <c r="A2434" s="11"/>
      <c r="B2434" s="11"/>
      <c r="C2434" s="11"/>
      <c r="D2434" s="11"/>
      <c r="E2434" s="11"/>
      <c r="H2434" s="11"/>
      <c r="I2434" s="202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</row>
    <row r="2435" spans="1:34" x14ac:dyDescent="0.25">
      <c r="A2435" s="11"/>
      <c r="B2435" s="11"/>
      <c r="C2435" s="11"/>
      <c r="D2435" s="11"/>
      <c r="E2435" s="11"/>
      <c r="H2435" s="11"/>
      <c r="I2435" s="202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</row>
    <row r="2436" spans="1:34" x14ac:dyDescent="0.25">
      <c r="A2436" s="11"/>
      <c r="B2436" s="11"/>
      <c r="C2436" s="11"/>
      <c r="D2436" s="11"/>
      <c r="E2436" s="11"/>
      <c r="H2436" s="11"/>
      <c r="I2436" s="202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</row>
    <row r="2437" spans="1:34" x14ac:dyDescent="0.25">
      <c r="A2437" s="11"/>
      <c r="B2437" s="11"/>
      <c r="C2437" s="11"/>
      <c r="D2437" s="11"/>
      <c r="E2437" s="11"/>
      <c r="H2437" s="11"/>
      <c r="I2437" s="202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</row>
    <row r="2438" spans="1:34" x14ac:dyDescent="0.25">
      <c r="A2438" s="11"/>
      <c r="B2438" s="11"/>
      <c r="C2438" s="11"/>
      <c r="D2438" s="11"/>
      <c r="E2438" s="11"/>
      <c r="H2438" s="11"/>
      <c r="I2438" s="202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</row>
    <row r="2439" spans="1:34" x14ac:dyDescent="0.25">
      <c r="A2439" s="11"/>
      <c r="B2439" s="11"/>
      <c r="C2439" s="11"/>
      <c r="D2439" s="11"/>
      <c r="E2439" s="11"/>
      <c r="H2439" s="11"/>
      <c r="I2439" s="202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1"/>
    </row>
    <row r="2440" spans="1:34" x14ac:dyDescent="0.25">
      <c r="A2440" s="11"/>
      <c r="B2440" s="11"/>
      <c r="C2440" s="11"/>
      <c r="D2440" s="11"/>
      <c r="E2440" s="11"/>
      <c r="H2440" s="11"/>
      <c r="I2440" s="202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</row>
    <row r="2441" spans="1:34" x14ac:dyDescent="0.25">
      <c r="A2441" s="11"/>
      <c r="B2441" s="11"/>
      <c r="C2441" s="11"/>
      <c r="D2441" s="11"/>
      <c r="E2441" s="11"/>
      <c r="H2441" s="11"/>
      <c r="I2441" s="202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</row>
    <row r="2442" spans="1:34" x14ac:dyDescent="0.25">
      <c r="A2442" s="11"/>
      <c r="B2442" s="11"/>
      <c r="C2442" s="11"/>
      <c r="D2442" s="11"/>
      <c r="E2442" s="11"/>
      <c r="H2442" s="11"/>
      <c r="I2442" s="202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</row>
    <row r="2443" spans="1:34" x14ac:dyDescent="0.25">
      <c r="A2443" s="11"/>
      <c r="B2443" s="11"/>
      <c r="C2443" s="11"/>
      <c r="D2443" s="11"/>
      <c r="E2443" s="11"/>
      <c r="H2443" s="11"/>
      <c r="I2443" s="202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</row>
    <row r="2444" spans="1:34" x14ac:dyDescent="0.25">
      <c r="A2444" s="11"/>
      <c r="B2444" s="11"/>
      <c r="C2444" s="11"/>
      <c r="D2444" s="11"/>
      <c r="E2444" s="11"/>
      <c r="H2444" s="11"/>
      <c r="I2444" s="202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</row>
    <row r="2445" spans="1:34" x14ac:dyDescent="0.25">
      <c r="A2445" s="11"/>
      <c r="B2445" s="11"/>
      <c r="C2445" s="11"/>
      <c r="D2445" s="11"/>
      <c r="E2445" s="11"/>
      <c r="H2445" s="11"/>
      <c r="I2445" s="202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1"/>
    </row>
    <row r="2446" spans="1:34" x14ac:dyDescent="0.25">
      <c r="A2446" s="11"/>
      <c r="B2446" s="11"/>
      <c r="C2446" s="11"/>
      <c r="D2446" s="11"/>
      <c r="E2446" s="11"/>
      <c r="H2446" s="11"/>
      <c r="I2446" s="202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1"/>
    </row>
    <row r="2447" spans="1:34" x14ac:dyDescent="0.25">
      <c r="A2447" s="11"/>
      <c r="B2447" s="11"/>
      <c r="C2447" s="11"/>
      <c r="D2447" s="11"/>
      <c r="E2447" s="11"/>
      <c r="H2447" s="11"/>
      <c r="I2447" s="202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</row>
    <row r="2448" spans="1:34" x14ac:dyDescent="0.25">
      <c r="A2448" s="11"/>
      <c r="B2448" s="11"/>
      <c r="C2448" s="11"/>
      <c r="D2448" s="11"/>
      <c r="E2448" s="11"/>
      <c r="H2448" s="11"/>
      <c r="I2448" s="202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1"/>
      <c r="AF2448" s="11"/>
      <c r="AG2448" s="11"/>
      <c r="AH2448" s="11"/>
    </row>
    <row r="2449" spans="1:34" x14ac:dyDescent="0.25">
      <c r="A2449" s="11"/>
      <c r="B2449" s="11"/>
      <c r="C2449" s="11"/>
      <c r="D2449" s="11"/>
      <c r="E2449" s="11"/>
      <c r="H2449" s="11"/>
      <c r="I2449" s="202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1"/>
      <c r="AF2449" s="11"/>
      <c r="AG2449" s="11"/>
      <c r="AH2449" s="11"/>
    </row>
    <row r="2450" spans="1:34" x14ac:dyDescent="0.25">
      <c r="A2450" s="11"/>
      <c r="B2450" s="11"/>
      <c r="C2450" s="11"/>
      <c r="D2450" s="11"/>
      <c r="E2450" s="11"/>
      <c r="H2450" s="11"/>
      <c r="I2450" s="202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1"/>
      <c r="AF2450" s="11"/>
      <c r="AG2450" s="11"/>
      <c r="AH2450" s="11"/>
    </row>
    <row r="2451" spans="1:34" x14ac:dyDescent="0.25">
      <c r="A2451" s="11"/>
      <c r="B2451" s="11"/>
      <c r="C2451" s="11"/>
      <c r="D2451" s="11"/>
      <c r="E2451" s="11"/>
      <c r="H2451" s="11"/>
      <c r="I2451" s="202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</row>
    <row r="2452" spans="1:34" x14ac:dyDescent="0.25">
      <c r="A2452" s="11"/>
      <c r="B2452" s="11"/>
      <c r="C2452" s="11"/>
      <c r="D2452" s="11"/>
      <c r="E2452" s="11"/>
      <c r="H2452" s="11"/>
      <c r="I2452" s="202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1"/>
    </row>
    <row r="2453" spans="1:34" x14ac:dyDescent="0.25">
      <c r="A2453" s="11"/>
      <c r="B2453" s="11"/>
      <c r="C2453" s="11"/>
      <c r="D2453" s="11"/>
      <c r="E2453" s="11"/>
      <c r="H2453" s="11"/>
      <c r="I2453" s="202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1"/>
      <c r="AF2453" s="11"/>
      <c r="AG2453" s="11"/>
      <c r="AH2453" s="11"/>
    </row>
    <row r="2454" spans="1:34" x14ac:dyDescent="0.25">
      <c r="A2454" s="11"/>
      <c r="B2454" s="11"/>
      <c r="C2454" s="11"/>
      <c r="D2454" s="11"/>
      <c r="E2454" s="11"/>
      <c r="H2454" s="11"/>
      <c r="I2454" s="202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1"/>
      <c r="AF2454" s="11"/>
      <c r="AG2454" s="11"/>
      <c r="AH2454" s="11"/>
    </row>
    <row r="2455" spans="1:34" x14ac:dyDescent="0.25">
      <c r="A2455" s="11"/>
      <c r="B2455" s="11"/>
      <c r="C2455" s="11"/>
      <c r="D2455" s="11"/>
      <c r="E2455" s="11"/>
      <c r="H2455" s="11"/>
      <c r="I2455" s="202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1"/>
      <c r="AF2455" s="11"/>
      <c r="AG2455" s="11"/>
      <c r="AH2455" s="11"/>
    </row>
    <row r="2456" spans="1:34" x14ac:dyDescent="0.25">
      <c r="A2456" s="11"/>
      <c r="B2456" s="11"/>
      <c r="C2456" s="11"/>
      <c r="D2456" s="11"/>
      <c r="E2456" s="11"/>
      <c r="H2456" s="11"/>
      <c r="I2456" s="202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1"/>
      <c r="AF2456" s="11"/>
      <c r="AG2456" s="11"/>
      <c r="AH2456" s="11"/>
    </row>
    <row r="2457" spans="1:34" x14ac:dyDescent="0.25">
      <c r="A2457" s="11"/>
      <c r="B2457" s="11"/>
      <c r="C2457" s="11"/>
      <c r="D2457" s="11"/>
      <c r="E2457" s="11"/>
      <c r="H2457" s="11"/>
      <c r="I2457" s="202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1"/>
    </row>
    <row r="2458" spans="1:34" x14ac:dyDescent="0.25">
      <c r="A2458" s="11"/>
      <c r="B2458" s="11"/>
      <c r="C2458" s="11"/>
      <c r="D2458" s="11"/>
      <c r="E2458" s="11"/>
      <c r="H2458" s="11"/>
      <c r="I2458" s="202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1"/>
    </row>
    <row r="2459" spans="1:34" x14ac:dyDescent="0.25">
      <c r="A2459" s="11"/>
      <c r="B2459" s="11"/>
      <c r="C2459" s="11"/>
      <c r="D2459" s="11"/>
      <c r="E2459" s="11"/>
      <c r="H2459" s="11"/>
      <c r="I2459" s="202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1"/>
      <c r="AF2459" s="11"/>
      <c r="AG2459" s="11"/>
      <c r="AH2459" s="11"/>
    </row>
    <row r="2460" spans="1:34" x14ac:dyDescent="0.25">
      <c r="A2460" s="11"/>
      <c r="B2460" s="11"/>
      <c r="C2460" s="11"/>
      <c r="D2460" s="11"/>
      <c r="E2460" s="11"/>
      <c r="H2460" s="11"/>
      <c r="I2460" s="202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</row>
    <row r="2461" spans="1:34" x14ac:dyDescent="0.25">
      <c r="A2461" s="11"/>
      <c r="B2461" s="11"/>
      <c r="C2461" s="11"/>
      <c r="D2461" s="11"/>
      <c r="E2461" s="11"/>
      <c r="H2461" s="11"/>
      <c r="I2461" s="202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</row>
    <row r="2462" spans="1:34" x14ac:dyDescent="0.25">
      <c r="A2462" s="11"/>
      <c r="B2462" s="11"/>
      <c r="C2462" s="11"/>
      <c r="D2462" s="11"/>
      <c r="E2462" s="11"/>
      <c r="H2462" s="11"/>
      <c r="I2462" s="202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</row>
    <row r="2463" spans="1:34" x14ac:dyDescent="0.25">
      <c r="A2463" s="11"/>
      <c r="B2463" s="11"/>
      <c r="C2463" s="11"/>
      <c r="D2463" s="11"/>
      <c r="E2463" s="11"/>
      <c r="H2463" s="11"/>
      <c r="I2463" s="202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</row>
    <row r="2464" spans="1:34" x14ac:dyDescent="0.25">
      <c r="A2464" s="11"/>
      <c r="B2464" s="11"/>
      <c r="C2464" s="11"/>
      <c r="D2464" s="11"/>
      <c r="E2464" s="11"/>
      <c r="H2464" s="11"/>
      <c r="I2464" s="202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</row>
    <row r="2465" spans="1:34" x14ac:dyDescent="0.25">
      <c r="A2465" s="11"/>
      <c r="B2465" s="11"/>
      <c r="C2465" s="11"/>
      <c r="D2465" s="11"/>
      <c r="E2465" s="11"/>
      <c r="H2465" s="11"/>
      <c r="I2465" s="202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1"/>
      <c r="AF2465" s="11"/>
      <c r="AG2465" s="11"/>
      <c r="AH2465" s="11"/>
    </row>
    <row r="2466" spans="1:34" x14ac:dyDescent="0.25">
      <c r="A2466" s="11"/>
      <c r="B2466" s="11"/>
      <c r="C2466" s="11"/>
      <c r="D2466" s="11"/>
      <c r="E2466" s="11"/>
      <c r="H2466" s="11"/>
      <c r="I2466" s="202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1"/>
    </row>
    <row r="2467" spans="1:34" x14ac:dyDescent="0.25">
      <c r="A2467" s="11"/>
      <c r="B2467" s="11"/>
      <c r="C2467" s="11"/>
      <c r="D2467" s="11"/>
      <c r="E2467" s="11"/>
      <c r="H2467" s="11"/>
      <c r="I2467" s="202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1"/>
    </row>
    <row r="2468" spans="1:34" x14ac:dyDescent="0.25">
      <c r="A2468" s="11"/>
      <c r="B2468" s="11"/>
      <c r="C2468" s="11"/>
      <c r="D2468" s="11"/>
      <c r="E2468" s="11"/>
      <c r="H2468" s="11"/>
      <c r="I2468" s="202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1"/>
      <c r="AF2468" s="11"/>
      <c r="AG2468" s="11"/>
      <c r="AH2468" s="11"/>
    </row>
    <row r="2469" spans="1:34" x14ac:dyDescent="0.25">
      <c r="A2469" s="11"/>
      <c r="B2469" s="11"/>
      <c r="C2469" s="11"/>
      <c r="D2469" s="11"/>
      <c r="E2469" s="11"/>
      <c r="H2469" s="11"/>
      <c r="I2469" s="202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</row>
    <row r="2470" spans="1:34" x14ac:dyDescent="0.25">
      <c r="A2470" s="11"/>
      <c r="B2470" s="11"/>
      <c r="C2470" s="11"/>
      <c r="D2470" s="11"/>
      <c r="E2470" s="11"/>
      <c r="H2470" s="11"/>
      <c r="I2470" s="202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</row>
    <row r="2471" spans="1:34" x14ac:dyDescent="0.25">
      <c r="A2471" s="11"/>
      <c r="B2471" s="11"/>
      <c r="C2471" s="11"/>
      <c r="D2471" s="11"/>
      <c r="E2471" s="11"/>
      <c r="H2471" s="11"/>
      <c r="I2471" s="202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1"/>
      <c r="AF2471" s="11"/>
      <c r="AG2471" s="11"/>
      <c r="AH2471" s="11"/>
    </row>
    <row r="2472" spans="1:34" x14ac:dyDescent="0.25">
      <c r="A2472" s="11"/>
      <c r="B2472" s="11"/>
      <c r="C2472" s="11"/>
      <c r="D2472" s="11"/>
      <c r="E2472" s="11"/>
      <c r="H2472" s="11"/>
      <c r="I2472" s="202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1"/>
      <c r="AF2472" s="11"/>
      <c r="AG2472" s="11"/>
      <c r="AH2472" s="11"/>
    </row>
    <row r="2473" spans="1:34" x14ac:dyDescent="0.25">
      <c r="A2473" s="11"/>
      <c r="B2473" s="11"/>
      <c r="C2473" s="11"/>
      <c r="D2473" s="11"/>
      <c r="E2473" s="11"/>
      <c r="H2473" s="11"/>
      <c r="I2473" s="202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1"/>
      <c r="AF2473" s="11"/>
      <c r="AG2473" s="11"/>
      <c r="AH2473" s="11"/>
    </row>
    <row r="2474" spans="1:34" x14ac:dyDescent="0.25">
      <c r="A2474" s="11"/>
      <c r="B2474" s="11"/>
      <c r="C2474" s="11"/>
      <c r="D2474" s="11"/>
      <c r="E2474" s="11"/>
      <c r="H2474" s="11"/>
      <c r="I2474" s="202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1"/>
      <c r="AF2474" s="11"/>
      <c r="AG2474" s="11"/>
      <c r="AH2474" s="11"/>
    </row>
    <row r="2475" spans="1:34" x14ac:dyDescent="0.25">
      <c r="A2475" s="11"/>
      <c r="B2475" s="11"/>
      <c r="C2475" s="11"/>
      <c r="D2475" s="11"/>
      <c r="E2475" s="11"/>
      <c r="H2475" s="11"/>
      <c r="I2475" s="202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1"/>
      <c r="AF2475" s="11"/>
      <c r="AG2475" s="11"/>
      <c r="AH2475" s="11"/>
    </row>
    <row r="2476" spans="1:34" x14ac:dyDescent="0.25">
      <c r="A2476" s="11"/>
      <c r="B2476" s="11"/>
      <c r="C2476" s="11"/>
      <c r="D2476" s="11"/>
      <c r="E2476" s="11"/>
      <c r="H2476" s="11"/>
      <c r="I2476" s="202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1"/>
      <c r="AF2476" s="11"/>
      <c r="AG2476" s="11"/>
      <c r="AH2476" s="11"/>
    </row>
    <row r="2477" spans="1:34" x14ac:dyDescent="0.25">
      <c r="A2477" s="11"/>
      <c r="B2477" s="11"/>
      <c r="C2477" s="11"/>
      <c r="D2477" s="11"/>
      <c r="E2477" s="11"/>
      <c r="H2477" s="11"/>
      <c r="I2477" s="202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1"/>
      <c r="AF2477" s="11"/>
      <c r="AG2477" s="11"/>
      <c r="AH2477" s="11"/>
    </row>
    <row r="2478" spans="1:34" x14ac:dyDescent="0.25">
      <c r="A2478" s="11"/>
      <c r="B2478" s="11"/>
      <c r="C2478" s="11"/>
      <c r="D2478" s="11"/>
      <c r="E2478" s="11"/>
      <c r="H2478" s="11"/>
      <c r="I2478" s="202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1"/>
      <c r="AF2478" s="11"/>
      <c r="AG2478" s="11"/>
      <c r="AH2478" s="11"/>
    </row>
    <row r="2479" spans="1:34" x14ac:dyDescent="0.25">
      <c r="A2479" s="11"/>
      <c r="B2479" s="11"/>
      <c r="C2479" s="11"/>
      <c r="D2479" s="11"/>
      <c r="E2479" s="11"/>
      <c r="H2479" s="11"/>
      <c r="I2479" s="202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1"/>
      <c r="AF2479" s="11"/>
      <c r="AG2479" s="11"/>
      <c r="AH2479" s="11"/>
    </row>
    <row r="2480" spans="1:34" x14ac:dyDescent="0.25">
      <c r="A2480" s="11"/>
      <c r="B2480" s="11"/>
      <c r="C2480" s="11"/>
      <c r="D2480" s="11"/>
      <c r="E2480" s="11"/>
      <c r="H2480" s="11"/>
      <c r="I2480" s="202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1"/>
      <c r="AF2480" s="11"/>
      <c r="AG2480" s="11"/>
      <c r="AH2480" s="11"/>
    </row>
    <row r="2481" spans="1:34" x14ac:dyDescent="0.25">
      <c r="A2481" s="11"/>
      <c r="B2481" s="11"/>
      <c r="C2481" s="11"/>
      <c r="D2481" s="11"/>
      <c r="E2481" s="11"/>
      <c r="H2481" s="11"/>
      <c r="I2481" s="202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1"/>
      <c r="AF2481" s="11"/>
      <c r="AG2481" s="11"/>
      <c r="AH2481" s="11"/>
    </row>
    <row r="2482" spans="1:34" x14ac:dyDescent="0.25">
      <c r="A2482" s="11"/>
      <c r="B2482" s="11"/>
      <c r="C2482" s="11"/>
      <c r="D2482" s="11"/>
      <c r="E2482" s="11"/>
      <c r="H2482" s="11"/>
      <c r="I2482" s="202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</row>
    <row r="2483" spans="1:34" x14ac:dyDescent="0.25">
      <c r="A2483" s="11"/>
      <c r="B2483" s="11"/>
      <c r="C2483" s="11"/>
      <c r="D2483" s="11"/>
      <c r="E2483" s="11"/>
      <c r="H2483" s="11"/>
      <c r="I2483" s="202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</row>
    <row r="2484" spans="1:34" x14ac:dyDescent="0.25">
      <c r="A2484" s="11"/>
      <c r="B2484" s="11"/>
      <c r="C2484" s="11"/>
      <c r="D2484" s="11"/>
      <c r="E2484" s="11"/>
      <c r="H2484" s="11"/>
      <c r="I2484" s="202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</row>
    <row r="2485" spans="1:34" x14ac:dyDescent="0.25">
      <c r="A2485" s="11"/>
      <c r="B2485" s="11"/>
      <c r="C2485" s="11"/>
      <c r="D2485" s="11"/>
      <c r="E2485" s="11"/>
      <c r="H2485" s="11"/>
      <c r="I2485" s="202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</row>
    <row r="2486" spans="1:34" x14ac:dyDescent="0.25">
      <c r="A2486" s="11"/>
      <c r="B2486" s="11"/>
      <c r="C2486" s="11"/>
      <c r="D2486" s="11"/>
      <c r="E2486" s="11"/>
      <c r="H2486" s="11"/>
      <c r="I2486" s="202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1"/>
      <c r="AF2486" s="11"/>
      <c r="AG2486" s="11"/>
      <c r="AH2486" s="11"/>
    </row>
    <row r="2487" spans="1:34" x14ac:dyDescent="0.25">
      <c r="A2487" s="11"/>
      <c r="B2487" s="11"/>
      <c r="C2487" s="11"/>
      <c r="D2487" s="11"/>
      <c r="E2487" s="11"/>
      <c r="H2487" s="11"/>
      <c r="I2487" s="202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1"/>
      <c r="AF2487" s="11"/>
      <c r="AG2487" s="11"/>
      <c r="AH2487" s="11"/>
    </row>
    <row r="2488" spans="1:34" x14ac:dyDescent="0.25">
      <c r="A2488" s="11"/>
      <c r="B2488" s="11"/>
      <c r="C2488" s="11"/>
      <c r="D2488" s="11"/>
      <c r="E2488" s="11"/>
      <c r="H2488" s="11"/>
      <c r="I2488" s="202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1"/>
      <c r="AF2488" s="11"/>
      <c r="AG2488" s="11"/>
      <c r="AH2488" s="11"/>
    </row>
    <row r="2489" spans="1:34" x14ac:dyDescent="0.25">
      <c r="A2489" s="11"/>
      <c r="B2489" s="11"/>
      <c r="C2489" s="11"/>
      <c r="D2489" s="11"/>
      <c r="E2489" s="11"/>
      <c r="H2489" s="11"/>
      <c r="I2489" s="202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F2489" s="11"/>
      <c r="AG2489" s="11"/>
      <c r="AH2489" s="11"/>
    </row>
    <row r="2490" spans="1:34" x14ac:dyDescent="0.25">
      <c r="A2490" s="11"/>
      <c r="B2490" s="11"/>
      <c r="C2490" s="11"/>
      <c r="D2490" s="11"/>
      <c r="E2490" s="11"/>
      <c r="H2490" s="11"/>
      <c r="I2490" s="202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</row>
    <row r="2491" spans="1:34" x14ac:dyDescent="0.25">
      <c r="A2491" s="11"/>
      <c r="B2491" s="11"/>
      <c r="C2491" s="11"/>
      <c r="D2491" s="11"/>
      <c r="E2491" s="11"/>
      <c r="H2491" s="11"/>
      <c r="I2491" s="202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</row>
    <row r="2492" spans="1:34" x14ac:dyDescent="0.25">
      <c r="A2492" s="11"/>
      <c r="B2492" s="11"/>
      <c r="C2492" s="11"/>
      <c r="D2492" s="11"/>
      <c r="E2492" s="11"/>
      <c r="H2492" s="11"/>
      <c r="I2492" s="202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1"/>
      <c r="AF2492" s="11"/>
      <c r="AG2492" s="11"/>
      <c r="AH2492" s="11"/>
    </row>
    <row r="2493" spans="1:34" x14ac:dyDescent="0.25">
      <c r="A2493" s="11"/>
      <c r="B2493" s="11"/>
      <c r="C2493" s="11"/>
      <c r="D2493" s="11"/>
      <c r="E2493" s="11"/>
      <c r="H2493" s="11"/>
      <c r="I2493" s="202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</row>
    <row r="2494" spans="1:34" x14ac:dyDescent="0.25">
      <c r="A2494" s="11"/>
      <c r="B2494" s="11"/>
      <c r="C2494" s="11"/>
      <c r="D2494" s="11"/>
      <c r="E2494" s="11"/>
      <c r="H2494" s="11"/>
      <c r="I2494" s="202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1"/>
      <c r="AF2494" s="11"/>
      <c r="AG2494" s="11"/>
      <c r="AH2494" s="11"/>
    </row>
    <row r="2495" spans="1:34" x14ac:dyDescent="0.25">
      <c r="A2495" s="11"/>
      <c r="B2495" s="11"/>
      <c r="C2495" s="11"/>
      <c r="D2495" s="11"/>
      <c r="E2495" s="11"/>
      <c r="H2495" s="11"/>
      <c r="I2495" s="202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1"/>
      <c r="AF2495" s="11"/>
      <c r="AG2495" s="11"/>
      <c r="AH2495" s="11"/>
    </row>
    <row r="2496" spans="1:34" x14ac:dyDescent="0.25">
      <c r="A2496" s="11"/>
      <c r="B2496" s="11"/>
      <c r="C2496" s="11"/>
      <c r="D2496" s="11"/>
      <c r="E2496" s="11"/>
      <c r="H2496" s="11"/>
      <c r="I2496" s="202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1"/>
      <c r="AF2496" s="11"/>
      <c r="AG2496" s="11"/>
      <c r="AH2496" s="11"/>
    </row>
    <row r="2497" spans="1:34" x14ac:dyDescent="0.25">
      <c r="A2497" s="11"/>
      <c r="B2497" s="11"/>
      <c r="C2497" s="11"/>
      <c r="D2497" s="11"/>
      <c r="E2497" s="11"/>
      <c r="H2497" s="11"/>
      <c r="I2497" s="202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1"/>
      <c r="AF2497" s="11"/>
      <c r="AG2497" s="11"/>
      <c r="AH2497" s="11"/>
    </row>
    <row r="2498" spans="1:34" x14ac:dyDescent="0.25">
      <c r="A2498" s="11"/>
      <c r="B2498" s="11"/>
      <c r="C2498" s="11"/>
      <c r="D2498" s="11"/>
      <c r="E2498" s="11"/>
      <c r="H2498" s="11"/>
      <c r="I2498" s="202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1"/>
      <c r="AF2498" s="11"/>
      <c r="AG2498" s="11"/>
      <c r="AH2498" s="11"/>
    </row>
    <row r="2499" spans="1:34" x14ac:dyDescent="0.25">
      <c r="A2499" s="11"/>
      <c r="B2499" s="11"/>
      <c r="C2499" s="11"/>
      <c r="D2499" s="11"/>
      <c r="E2499" s="11"/>
      <c r="H2499" s="11"/>
      <c r="I2499" s="202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</row>
    <row r="2500" spans="1:34" x14ac:dyDescent="0.25">
      <c r="A2500" s="11"/>
      <c r="B2500" s="11"/>
      <c r="C2500" s="11"/>
      <c r="D2500" s="11"/>
      <c r="E2500" s="11"/>
      <c r="H2500" s="11"/>
      <c r="I2500" s="202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1"/>
      <c r="AF2500" s="11"/>
      <c r="AG2500" s="11"/>
      <c r="AH2500" s="11"/>
    </row>
    <row r="2501" spans="1:34" x14ac:dyDescent="0.25">
      <c r="A2501" s="11"/>
      <c r="B2501" s="11"/>
      <c r="C2501" s="11"/>
      <c r="D2501" s="11"/>
      <c r="E2501" s="11"/>
      <c r="H2501" s="11"/>
      <c r="I2501" s="202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1"/>
      <c r="AF2501" s="11"/>
      <c r="AG2501" s="11"/>
      <c r="AH2501" s="11"/>
    </row>
    <row r="2502" spans="1:34" x14ac:dyDescent="0.25">
      <c r="A2502" s="11"/>
      <c r="B2502" s="11"/>
      <c r="C2502" s="11"/>
      <c r="D2502" s="11"/>
      <c r="E2502" s="11"/>
      <c r="H2502" s="11"/>
      <c r="I2502" s="202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</row>
    <row r="2503" spans="1:34" x14ac:dyDescent="0.25">
      <c r="A2503" s="11"/>
      <c r="B2503" s="11"/>
      <c r="C2503" s="11"/>
      <c r="D2503" s="11"/>
      <c r="E2503" s="11"/>
      <c r="H2503" s="11"/>
      <c r="I2503" s="202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1"/>
      <c r="AF2503" s="11"/>
      <c r="AG2503" s="11"/>
      <c r="AH2503" s="11"/>
    </row>
    <row r="2504" spans="1:34" x14ac:dyDescent="0.25">
      <c r="A2504" s="11"/>
      <c r="B2504" s="11"/>
      <c r="C2504" s="11"/>
      <c r="D2504" s="11"/>
      <c r="E2504" s="11"/>
      <c r="H2504" s="11"/>
      <c r="I2504" s="202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1"/>
      <c r="AF2504" s="11"/>
      <c r="AG2504" s="11"/>
      <c r="AH2504" s="11"/>
    </row>
    <row r="2505" spans="1:34" x14ac:dyDescent="0.25">
      <c r="A2505" s="11"/>
      <c r="B2505" s="11"/>
      <c r="C2505" s="11"/>
      <c r="D2505" s="11"/>
      <c r="E2505" s="11"/>
      <c r="H2505" s="11"/>
      <c r="I2505" s="202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1"/>
      <c r="AF2505" s="11"/>
      <c r="AG2505" s="11"/>
      <c r="AH2505" s="11"/>
    </row>
    <row r="2506" spans="1:34" x14ac:dyDescent="0.25">
      <c r="A2506" s="11"/>
      <c r="B2506" s="11"/>
      <c r="C2506" s="11"/>
      <c r="D2506" s="11"/>
      <c r="E2506" s="11"/>
      <c r="H2506" s="11"/>
      <c r="I2506" s="202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1"/>
      <c r="AF2506" s="11"/>
      <c r="AG2506" s="11"/>
      <c r="AH2506" s="11"/>
    </row>
    <row r="2507" spans="1:34" x14ac:dyDescent="0.25">
      <c r="A2507" s="11"/>
      <c r="B2507" s="11"/>
      <c r="C2507" s="11"/>
      <c r="D2507" s="11"/>
      <c r="E2507" s="11"/>
      <c r="H2507" s="11"/>
      <c r="I2507" s="202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1"/>
      <c r="AF2507" s="11"/>
      <c r="AG2507" s="11"/>
      <c r="AH2507" s="11"/>
    </row>
    <row r="2508" spans="1:34" x14ac:dyDescent="0.25">
      <c r="A2508" s="11"/>
      <c r="B2508" s="11"/>
      <c r="C2508" s="11"/>
      <c r="D2508" s="11"/>
      <c r="E2508" s="11"/>
      <c r="H2508" s="11"/>
      <c r="I2508" s="202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</row>
    <row r="2509" spans="1:34" x14ac:dyDescent="0.25">
      <c r="A2509" s="11"/>
      <c r="B2509" s="11"/>
      <c r="C2509" s="11"/>
      <c r="D2509" s="11"/>
      <c r="E2509" s="11"/>
      <c r="H2509" s="11"/>
      <c r="I2509" s="202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1"/>
      <c r="AH2509" s="11"/>
    </row>
    <row r="2510" spans="1:34" x14ac:dyDescent="0.25">
      <c r="A2510" s="11"/>
      <c r="B2510" s="11"/>
      <c r="C2510" s="11"/>
      <c r="D2510" s="11"/>
      <c r="E2510" s="11"/>
      <c r="H2510" s="11"/>
      <c r="I2510" s="202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1"/>
      <c r="AF2510" s="11"/>
      <c r="AG2510" s="11"/>
      <c r="AH2510" s="11"/>
    </row>
    <row r="2511" spans="1:34" x14ac:dyDescent="0.25">
      <c r="A2511" s="11"/>
      <c r="B2511" s="11"/>
      <c r="C2511" s="11"/>
      <c r="D2511" s="11"/>
      <c r="E2511" s="11"/>
      <c r="H2511" s="11"/>
      <c r="I2511" s="202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1"/>
      <c r="AH2511" s="11"/>
    </row>
    <row r="2512" spans="1:34" x14ac:dyDescent="0.25">
      <c r="A2512" s="11"/>
      <c r="B2512" s="11"/>
      <c r="C2512" s="11"/>
      <c r="D2512" s="11"/>
      <c r="E2512" s="11"/>
      <c r="H2512" s="11"/>
      <c r="I2512" s="202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1"/>
      <c r="AH2512" s="11"/>
    </row>
    <row r="2513" spans="1:34" x14ac:dyDescent="0.25">
      <c r="A2513" s="11"/>
      <c r="B2513" s="11"/>
      <c r="C2513" s="11"/>
      <c r="D2513" s="11"/>
      <c r="E2513" s="11"/>
      <c r="H2513" s="11"/>
      <c r="I2513" s="202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1"/>
      <c r="AF2513" s="11"/>
      <c r="AG2513" s="11"/>
      <c r="AH2513" s="11"/>
    </row>
    <row r="2514" spans="1:34" x14ac:dyDescent="0.25">
      <c r="A2514" s="11"/>
      <c r="B2514" s="11"/>
      <c r="C2514" s="11"/>
      <c r="D2514" s="11"/>
      <c r="E2514" s="11"/>
      <c r="H2514" s="11"/>
      <c r="I2514" s="202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</row>
    <row r="2515" spans="1:34" x14ac:dyDescent="0.25">
      <c r="A2515" s="11"/>
      <c r="B2515" s="11"/>
      <c r="C2515" s="11"/>
      <c r="D2515" s="11"/>
      <c r="E2515" s="11"/>
      <c r="H2515" s="11"/>
      <c r="I2515" s="202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</row>
    <row r="2516" spans="1:34" x14ac:dyDescent="0.25">
      <c r="A2516" s="11"/>
      <c r="B2516" s="11"/>
      <c r="C2516" s="11"/>
      <c r="D2516" s="11"/>
      <c r="E2516" s="11"/>
      <c r="H2516" s="11"/>
      <c r="I2516" s="202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</row>
    <row r="2517" spans="1:34" x14ac:dyDescent="0.25">
      <c r="A2517" s="11"/>
      <c r="B2517" s="11"/>
      <c r="C2517" s="11"/>
      <c r="D2517" s="11"/>
      <c r="E2517" s="11"/>
      <c r="H2517" s="11"/>
      <c r="I2517" s="202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</row>
    <row r="2518" spans="1:34" x14ac:dyDescent="0.25">
      <c r="A2518" s="11"/>
      <c r="B2518" s="11"/>
      <c r="C2518" s="11"/>
      <c r="D2518" s="11"/>
      <c r="E2518" s="11"/>
      <c r="H2518" s="11"/>
      <c r="I2518" s="202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</row>
    <row r="2519" spans="1:34" x14ac:dyDescent="0.25">
      <c r="A2519" s="11"/>
      <c r="B2519" s="11"/>
      <c r="C2519" s="11"/>
      <c r="D2519" s="11"/>
      <c r="E2519" s="11"/>
      <c r="H2519" s="11"/>
      <c r="I2519" s="202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</row>
    <row r="2520" spans="1:34" x14ac:dyDescent="0.25">
      <c r="A2520" s="11"/>
      <c r="B2520" s="11"/>
      <c r="C2520" s="11"/>
      <c r="D2520" s="11"/>
      <c r="E2520" s="11"/>
      <c r="H2520" s="11"/>
      <c r="I2520" s="202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</row>
    <row r="2521" spans="1:34" x14ac:dyDescent="0.25">
      <c r="A2521" s="11"/>
      <c r="B2521" s="11"/>
      <c r="C2521" s="11"/>
      <c r="D2521" s="11"/>
      <c r="E2521" s="11"/>
      <c r="H2521" s="11"/>
      <c r="I2521" s="202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</row>
    <row r="2522" spans="1:34" x14ac:dyDescent="0.25">
      <c r="A2522" s="11"/>
      <c r="B2522" s="11"/>
      <c r="C2522" s="11"/>
      <c r="D2522" s="11"/>
      <c r="E2522" s="11"/>
      <c r="H2522" s="11"/>
      <c r="I2522" s="202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</row>
    <row r="2523" spans="1:34" x14ac:dyDescent="0.25">
      <c r="A2523" s="11"/>
      <c r="B2523" s="11"/>
      <c r="C2523" s="11"/>
      <c r="D2523" s="11"/>
      <c r="E2523" s="11"/>
      <c r="H2523" s="11"/>
      <c r="I2523" s="202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</row>
    <row r="2524" spans="1:34" x14ac:dyDescent="0.25">
      <c r="A2524" s="11"/>
      <c r="B2524" s="11"/>
      <c r="C2524" s="11"/>
      <c r="D2524" s="11"/>
      <c r="E2524" s="11"/>
      <c r="H2524" s="11"/>
      <c r="I2524" s="202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</row>
    <row r="2525" spans="1:34" x14ac:dyDescent="0.25">
      <c r="A2525" s="11"/>
      <c r="B2525" s="11"/>
      <c r="C2525" s="11"/>
      <c r="D2525" s="11"/>
      <c r="E2525" s="11"/>
      <c r="H2525" s="11"/>
      <c r="I2525" s="202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1"/>
      <c r="AF2525" s="11"/>
      <c r="AG2525" s="11"/>
      <c r="AH2525" s="11"/>
    </row>
    <row r="2526" spans="1:34" x14ac:dyDescent="0.25">
      <c r="A2526" s="11"/>
      <c r="B2526" s="11"/>
      <c r="C2526" s="11"/>
      <c r="D2526" s="11"/>
      <c r="E2526" s="11"/>
      <c r="H2526" s="11"/>
      <c r="I2526" s="202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</row>
    <row r="2527" spans="1:34" x14ac:dyDescent="0.25">
      <c r="A2527" s="11"/>
      <c r="B2527" s="11"/>
      <c r="C2527" s="11"/>
      <c r="D2527" s="11"/>
      <c r="E2527" s="11"/>
      <c r="H2527" s="11"/>
      <c r="I2527" s="202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</row>
    <row r="2528" spans="1:34" x14ac:dyDescent="0.25">
      <c r="A2528" s="11"/>
      <c r="B2528" s="11"/>
      <c r="C2528" s="11"/>
      <c r="D2528" s="11"/>
      <c r="E2528" s="11"/>
      <c r="H2528" s="11"/>
      <c r="I2528" s="202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1"/>
      <c r="AF2528" s="11"/>
      <c r="AG2528" s="11"/>
      <c r="AH2528" s="11"/>
    </row>
    <row r="2529" spans="1:34" x14ac:dyDescent="0.25">
      <c r="A2529" s="11"/>
      <c r="B2529" s="11"/>
      <c r="C2529" s="11"/>
      <c r="D2529" s="11"/>
      <c r="E2529" s="11"/>
      <c r="H2529" s="11"/>
      <c r="I2529" s="202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1"/>
      <c r="AF2529" s="11"/>
      <c r="AG2529" s="11"/>
      <c r="AH2529" s="11"/>
    </row>
    <row r="2530" spans="1:34" x14ac:dyDescent="0.25">
      <c r="A2530" s="11"/>
      <c r="B2530" s="11"/>
      <c r="C2530" s="11"/>
      <c r="D2530" s="11"/>
      <c r="E2530" s="11"/>
      <c r="H2530" s="11"/>
      <c r="I2530" s="202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1"/>
      <c r="AF2530" s="11"/>
      <c r="AG2530" s="11"/>
      <c r="AH2530" s="11"/>
    </row>
    <row r="2531" spans="1:34" x14ac:dyDescent="0.25">
      <c r="A2531" s="11"/>
      <c r="B2531" s="11"/>
      <c r="C2531" s="11"/>
      <c r="D2531" s="11"/>
      <c r="E2531" s="11"/>
      <c r="H2531" s="11"/>
      <c r="I2531" s="202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1"/>
      <c r="AF2531" s="11"/>
      <c r="AG2531" s="11"/>
      <c r="AH2531" s="11"/>
    </row>
    <row r="2532" spans="1:34" x14ac:dyDescent="0.25">
      <c r="A2532" s="11"/>
      <c r="B2532" s="11"/>
      <c r="C2532" s="11"/>
      <c r="D2532" s="11"/>
      <c r="E2532" s="11"/>
      <c r="H2532" s="11"/>
      <c r="I2532" s="202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1"/>
      <c r="AH2532" s="11"/>
    </row>
    <row r="2533" spans="1:34" x14ac:dyDescent="0.25">
      <c r="A2533" s="11"/>
      <c r="B2533" s="11"/>
      <c r="C2533" s="11"/>
      <c r="D2533" s="11"/>
      <c r="E2533" s="11"/>
      <c r="H2533" s="11"/>
      <c r="I2533" s="202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1"/>
      <c r="AH2533" s="11"/>
    </row>
    <row r="2534" spans="1:34" x14ac:dyDescent="0.25">
      <c r="A2534" s="11"/>
      <c r="B2534" s="11"/>
      <c r="C2534" s="11"/>
      <c r="D2534" s="11"/>
      <c r="E2534" s="11"/>
      <c r="H2534" s="11"/>
      <c r="I2534" s="202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1"/>
      <c r="AF2534" s="11"/>
      <c r="AG2534" s="11"/>
      <c r="AH2534" s="11"/>
    </row>
    <row r="2535" spans="1:34" x14ac:dyDescent="0.25">
      <c r="A2535" s="11"/>
      <c r="B2535" s="11"/>
      <c r="C2535" s="11"/>
      <c r="D2535" s="11"/>
      <c r="E2535" s="11"/>
      <c r="H2535" s="11"/>
      <c r="I2535" s="202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</row>
    <row r="2536" spans="1:34" x14ac:dyDescent="0.25">
      <c r="A2536" s="11"/>
      <c r="B2536" s="11"/>
      <c r="C2536" s="11"/>
      <c r="D2536" s="11"/>
      <c r="E2536" s="11"/>
      <c r="H2536" s="11"/>
      <c r="I2536" s="202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1"/>
      <c r="AH2536" s="11"/>
    </row>
    <row r="2537" spans="1:34" x14ac:dyDescent="0.25">
      <c r="A2537" s="11"/>
      <c r="B2537" s="11"/>
      <c r="C2537" s="11"/>
      <c r="D2537" s="11"/>
      <c r="E2537" s="11"/>
      <c r="H2537" s="11"/>
      <c r="I2537" s="202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1"/>
      <c r="AF2537" s="11"/>
      <c r="AG2537" s="11"/>
      <c r="AH2537" s="11"/>
    </row>
    <row r="2538" spans="1:34" x14ac:dyDescent="0.25">
      <c r="A2538" s="11"/>
      <c r="B2538" s="11"/>
      <c r="C2538" s="11"/>
      <c r="D2538" s="11"/>
      <c r="E2538" s="11"/>
      <c r="H2538" s="11"/>
      <c r="I2538" s="202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1"/>
    </row>
    <row r="2539" spans="1:34" x14ac:dyDescent="0.25">
      <c r="A2539" s="11"/>
      <c r="B2539" s="11"/>
      <c r="C2539" s="11"/>
      <c r="D2539" s="11"/>
      <c r="E2539" s="11"/>
      <c r="H2539" s="11"/>
      <c r="I2539" s="202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1"/>
    </row>
    <row r="2540" spans="1:34" x14ac:dyDescent="0.25">
      <c r="A2540" s="11"/>
      <c r="B2540" s="11"/>
      <c r="C2540" s="11"/>
      <c r="D2540" s="11"/>
      <c r="E2540" s="11"/>
      <c r="H2540" s="11"/>
      <c r="I2540" s="202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1"/>
      <c r="AF2540" s="11"/>
      <c r="AG2540" s="11"/>
      <c r="AH2540" s="11"/>
    </row>
    <row r="2541" spans="1:34" x14ac:dyDescent="0.25">
      <c r="A2541" s="11"/>
      <c r="B2541" s="11"/>
      <c r="C2541" s="11"/>
      <c r="D2541" s="11"/>
      <c r="E2541" s="11"/>
      <c r="H2541" s="11"/>
      <c r="I2541" s="202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1"/>
    </row>
    <row r="2542" spans="1:34" x14ac:dyDescent="0.25">
      <c r="A2542" s="11"/>
      <c r="B2542" s="11"/>
      <c r="C2542" s="11"/>
      <c r="D2542" s="11"/>
      <c r="E2542" s="11"/>
      <c r="H2542" s="11"/>
      <c r="I2542" s="202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1"/>
    </row>
    <row r="2543" spans="1:34" x14ac:dyDescent="0.25">
      <c r="A2543" s="11"/>
      <c r="B2543" s="11"/>
      <c r="C2543" s="11"/>
      <c r="D2543" s="11"/>
      <c r="E2543" s="11"/>
      <c r="H2543" s="11"/>
      <c r="I2543" s="202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1"/>
      <c r="AF2543" s="11"/>
      <c r="AG2543" s="11"/>
      <c r="AH2543" s="11"/>
    </row>
    <row r="2544" spans="1:34" x14ac:dyDescent="0.25">
      <c r="A2544" s="11"/>
      <c r="B2544" s="11"/>
      <c r="C2544" s="11"/>
      <c r="D2544" s="11"/>
      <c r="E2544" s="11"/>
      <c r="H2544" s="11"/>
      <c r="I2544" s="202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1"/>
    </row>
    <row r="2545" spans="1:34" x14ac:dyDescent="0.25">
      <c r="A2545" s="11"/>
      <c r="B2545" s="11"/>
      <c r="C2545" s="11"/>
      <c r="D2545" s="11"/>
      <c r="E2545" s="11"/>
      <c r="H2545" s="11"/>
      <c r="I2545" s="202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</row>
    <row r="2546" spans="1:34" x14ac:dyDescent="0.25">
      <c r="A2546" s="11"/>
      <c r="B2546" s="11"/>
      <c r="C2546" s="11"/>
      <c r="D2546" s="11"/>
      <c r="E2546" s="11"/>
      <c r="H2546" s="11"/>
      <c r="I2546" s="202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</row>
    <row r="2547" spans="1:34" x14ac:dyDescent="0.25">
      <c r="A2547" s="11"/>
      <c r="B2547" s="11"/>
      <c r="C2547" s="11"/>
      <c r="D2547" s="11"/>
      <c r="E2547" s="11"/>
      <c r="H2547" s="11"/>
      <c r="I2547" s="202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1"/>
    </row>
    <row r="2548" spans="1:34" x14ac:dyDescent="0.25">
      <c r="A2548" s="11"/>
      <c r="B2548" s="11"/>
      <c r="C2548" s="11"/>
      <c r="D2548" s="11"/>
      <c r="E2548" s="11"/>
      <c r="H2548" s="11"/>
      <c r="I2548" s="202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</row>
    <row r="2549" spans="1:34" x14ac:dyDescent="0.25">
      <c r="A2549" s="11"/>
      <c r="B2549" s="11"/>
      <c r="C2549" s="11"/>
      <c r="D2549" s="11"/>
      <c r="E2549" s="11"/>
      <c r="H2549" s="11"/>
      <c r="I2549" s="202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1"/>
      <c r="AF2549" s="11"/>
      <c r="AG2549" s="11"/>
      <c r="AH2549" s="11"/>
    </row>
    <row r="2550" spans="1:34" x14ac:dyDescent="0.25">
      <c r="A2550" s="11"/>
      <c r="B2550" s="11"/>
      <c r="C2550" s="11"/>
      <c r="D2550" s="11"/>
      <c r="E2550" s="11"/>
      <c r="H2550" s="11"/>
      <c r="I2550" s="202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</row>
    <row r="2551" spans="1:34" x14ac:dyDescent="0.25">
      <c r="A2551" s="11"/>
      <c r="B2551" s="11"/>
      <c r="C2551" s="11"/>
      <c r="D2551" s="11"/>
      <c r="E2551" s="11"/>
      <c r="H2551" s="11"/>
      <c r="I2551" s="202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1"/>
    </row>
    <row r="2552" spans="1:34" x14ac:dyDescent="0.25">
      <c r="A2552" s="11"/>
      <c r="B2552" s="11"/>
      <c r="C2552" s="11"/>
      <c r="D2552" s="11"/>
      <c r="E2552" s="11"/>
      <c r="H2552" s="11"/>
      <c r="I2552" s="202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1"/>
      <c r="AF2552" s="11"/>
      <c r="AG2552" s="11"/>
      <c r="AH2552" s="11"/>
    </row>
    <row r="2553" spans="1:34" x14ac:dyDescent="0.25">
      <c r="A2553" s="11"/>
      <c r="B2553" s="11"/>
      <c r="C2553" s="11"/>
      <c r="D2553" s="11"/>
      <c r="E2553" s="11"/>
      <c r="H2553" s="11"/>
      <c r="I2553" s="202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1"/>
    </row>
    <row r="2554" spans="1:34" x14ac:dyDescent="0.25">
      <c r="A2554" s="11"/>
      <c r="B2554" s="11"/>
      <c r="C2554" s="11"/>
      <c r="D2554" s="11"/>
      <c r="E2554" s="11"/>
      <c r="H2554" s="11"/>
      <c r="I2554" s="202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</row>
    <row r="2555" spans="1:34" x14ac:dyDescent="0.25">
      <c r="A2555" s="11"/>
      <c r="B2555" s="11"/>
      <c r="C2555" s="11"/>
      <c r="D2555" s="11"/>
      <c r="E2555" s="11"/>
      <c r="H2555" s="11"/>
      <c r="I2555" s="202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</row>
    <row r="2556" spans="1:34" x14ac:dyDescent="0.25">
      <c r="A2556" s="11"/>
      <c r="B2556" s="11"/>
      <c r="C2556" s="11"/>
      <c r="D2556" s="11"/>
      <c r="E2556" s="11"/>
      <c r="H2556" s="11"/>
      <c r="I2556" s="202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</row>
    <row r="2557" spans="1:34" x14ac:dyDescent="0.25">
      <c r="A2557" s="11"/>
      <c r="B2557" s="11"/>
      <c r="C2557" s="11"/>
      <c r="D2557" s="11"/>
      <c r="E2557" s="11"/>
      <c r="H2557" s="11"/>
      <c r="I2557" s="202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</row>
    <row r="2558" spans="1:34" x14ac:dyDescent="0.25">
      <c r="A2558" s="11"/>
      <c r="B2558" s="11"/>
      <c r="C2558" s="11"/>
      <c r="D2558" s="11"/>
      <c r="E2558" s="11"/>
      <c r="H2558" s="11"/>
      <c r="I2558" s="202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1"/>
      <c r="AF2558" s="11"/>
      <c r="AG2558" s="11"/>
      <c r="AH2558" s="11"/>
    </row>
    <row r="2559" spans="1:34" x14ac:dyDescent="0.25">
      <c r="A2559" s="11"/>
      <c r="B2559" s="11"/>
      <c r="C2559" s="11"/>
      <c r="D2559" s="11"/>
      <c r="E2559" s="11"/>
      <c r="H2559" s="11"/>
      <c r="I2559" s="202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1"/>
    </row>
    <row r="2560" spans="1:34" x14ac:dyDescent="0.25">
      <c r="A2560" s="11"/>
      <c r="B2560" s="11"/>
      <c r="C2560" s="11"/>
      <c r="D2560" s="11"/>
      <c r="E2560" s="11"/>
      <c r="H2560" s="11"/>
      <c r="I2560" s="202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1"/>
    </row>
    <row r="2561" spans="1:34" x14ac:dyDescent="0.25">
      <c r="A2561" s="11"/>
      <c r="B2561" s="11"/>
      <c r="C2561" s="11"/>
      <c r="D2561" s="11"/>
      <c r="E2561" s="11"/>
      <c r="H2561" s="11"/>
      <c r="I2561" s="202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</row>
    <row r="2562" spans="1:34" x14ac:dyDescent="0.25">
      <c r="A2562" s="11"/>
      <c r="B2562" s="11"/>
      <c r="C2562" s="11"/>
      <c r="D2562" s="11"/>
      <c r="E2562" s="11"/>
      <c r="H2562" s="11"/>
      <c r="I2562" s="202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</row>
    <row r="2563" spans="1:34" x14ac:dyDescent="0.25">
      <c r="A2563" s="11"/>
      <c r="B2563" s="11"/>
      <c r="C2563" s="11"/>
      <c r="D2563" s="11"/>
      <c r="E2563" s="11"/>
      <c r="H2563" s="11"/>
      <c r="I2563" s="202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</row>
    <row r="2564" spans="1:34" x14ac:dyDescent="0.25">
      <c r="A2564" s="11"/>
      <c r="B2564" s="11"/>
      <c r="C2564" s="11"/>
      <c r="D2564" s="11"/>
      <c r="E2564" s="11"/>
      <c r="H2564" s="11"/>
      <c r="I2564" s="202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1"/>
      <c r="AF2564" s="11"/>
      <c r="AG2564" s="11"/>
      <c r="AH2564" s="11"/>
    </row>
    <row r="2565" spans="1:34" x14ac:dyDescent="0.25">
      <c r="A2565" s="11"/>
      <c r="B2565" s="11"/>
      <c r="C2565" s="11"/>
      <c r="D2565" s="11"/>
      <c r="E2565" s="11"/>
      <c r="H2565" s="11"/>
      <c r="I2565" s="202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</row>
    <row r="2566" spans="1:34" x14ac:dyDescent="0.25">
      <c r="A2566" s="11"/>
      <c r="B2566" s="11"/>
      <c r="C2566" s="11"/>
      <c r="D2566" s="11"/>
      <c r="E2566" s="11"/>
      <c r="H2566" s="11"/>
      <c r="I2566" s="202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</row>
    <row r="2567" spans="1:34" x14ac:dyDescent="0.25">
      <c r="A2567" s="11"/>
      <c r="B2567" s="11"/>
      <c r="C2567" s="11"/>
      <c r="D2567" s="11"/>
      <c r="E2567" s="11"/>
      <c r="H2567" s="11"/>
      <c r="I2567" s="202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1"/>
      <c r="AF2567" s="11"/>
      <c r="AG2567" s="11"/>
      <c r="AH2567" s="11"/>
    </row>
    <row r="2568" spans="1:34" x14ac:dyDescent="0.25">
      <c r="A2568" s="11"/>
      <c r="B2568" s="11"/>
      <c r="C2568" s="11"/>
      <c r="D2568" s="11"/>
      <c r="E2568" s="11"/>
      <c r="H2568" s="11"/>
      <c r="I2568" s="202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</row>
    <row r="2569" spans="1:34" x14ac:dyDescent="0.25">
      <c r="A2569" s="11"/>
      <c r="B2569" s="11"/>
      <c r="C2569" s="11"/>
      <c r="D2569" s="11"/>
      <c r="E2569" s="11"/>
      <c r="H2569" s="11"/>
      <c r="I2569" s="202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</row>
    <row r="2570" spans="1:34" x14ac:dyDescent="0.25">
      <c r="A2570" s="11"/>
      <c r="B2570" s="11"/>
      <c r="C2570" s="11"/>
      <c r="D2570" s="11"/>
      <c r="E2570" s="11"/>
      <c r="H2570" s="11"/>
      <c r="I2570" s="202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1"/>
      <c r="AF2570" s="11"/>
      <c r="AG2570" s="11"/>
      <c r="AH2570" s="11"/>
    </row>
    <row r="2571" spans="1:34" x14ac:dyDescent="0.25">
      <c r="A2571" s="11"/>
      <c r="B2571" s="11"/>
      <c r="C2571" s="11"/>
      <c r="D2571" s="11"/>
      <c r="E2571" s="11"/>
      <c r="H2571" s="11"/>
      <c r="I2571" s="202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1"/>
    </row>
    <row r="2572" spans="1:34" x14ac:dyDescent="0.25">
      <c r="A2572" s="11"/>
      <c r="B2572" s="11"/>
      <c r="C2572" s="11"/>
      <c r="D2572" s="11"/>
      <c r="E2572" s="11"/>
      <c r="H2572" s="11"/>
      <c r="I2572" s="202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</row>
    <row r="2573" spans="1:34" x14ac:dyDescent="0.25">
      <c r="A2573" s="11"/>
      <c r="B2573" s="11"/>
      <c r="C2573" s="11"/>
      <c r="D2573" s="11"/>
      <c r="E2573" s="11"/>
      <c r="H2573" s="11"/>
      <c r="I2573" s="202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1"/>
      <c r="AF2573" s="11"/>
      <c r="AG2573" s="11"/>
      <c r="AH2573" s="11"/>
    </row>
    <row r="2574" spans="1:34" x14ac:dyDescent="0.25">
      <c r="A2574" s="11"/>
      <c r="B2574" s="11"/>
      <c r="C2574" s="11"/>
      <c r="D2574" s="11"/>
      <c r="E2574" s="11"/>
      <c r="H2574" s="11"/>
      <c r="I2574" s="202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1"/>
    </row>
    <row r="2575" spans="1:34" x14ac:dyDescent="0.25">
      <c r="A2575" s="11"/>
      <c r="B2575" s="11"/>
      <c r="C2575" s="11"/>
      <c r="D2575" s="11"/>
      <c r="E2575" s="11"/>
      <c r="H2575" s="11"/>
      <c r="I2575" s="202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1"/>
    </row>
    <row r="2576" spans="1:34" x14ac:dyDescent="0.25">
      <c r="A2576" s="11"/>
      <c r="B2576" s="11"/>
      <c r="C2576" s="11"/>
      <c r="D2576" s="11"/>
      <c r="E2576" s="11"/>
      <c r="H2576" s="11"/>
      <c r="I2576" s="202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</row>
    <row r="2577" spans="1:34" x14ac:dyDescent="0.25">
      <c r="A2577" s="11"/>
      <c r="B2577" s="11"/>
      <c r="C2577" s="11"/>
      <c r="D2577" s="11"/>
      <c r="E2577" s="11"/>
      <c r="H2577" s="11"/>
      <c r="I2577" s="202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</row>
    <row r="2578" spans="1:34" x14ac:dyDescent="0.25">
      <c r="A2578" s="11"/>
      <c r="B2578" s="11"/>
      <c r="C2578" s="11"/>
      <c r="D2578" s="11"/>
      <c r="E2578" s="11"/>
      <c r="H2578" s="11"/>
      <c r="I2578" s="202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</row>
    <row r="2579" spans="1:34" x14ac:dyDescent="0.25">
      <c r="A2579" s="11"/>
      <c r="B2579" s="11"/>
      <c r="C2579" s="11"/>
      <c r="D2579" s="11"/>
      <c r="E2579" s="11"/>
      <c r="H2579" s="11"/>
      <c r="I2579" s="202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</row>
    <row r="2580" spans="1:34" x14ac:dyDescent="0.25">
      <c r="A2580" s="11"/>
      <c r="B2580" s="11"/>
      <c r="C2580" s="11"/>
      <c r="D2580" s="11"/>
      <c r="E2580" s="11"/>
      <c r="H2580" s="11"/>
      <c r="I2580" s="202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1"/>
      <c r="AF2580" s="11"/>
      <c r="AG2580" s="11"/>
      <c r="AH2580" s="11"/>
    </row>
    <row r="2581" spans="1:34" x14ac:dyDescent="0.25">
      <c r="A2581" s="11"/>
      <c r="B2581" s="11"/>
      <c r="C2581" s="11"/>
      <c r="D2581" s="11"/>
      <c r="E2581" s="11"/>
      <c r="H2581" s="11"/>
      <c r="I2581" s="202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</row>
    <row r="2582" spans="1:34" x14ac:dyDescent="0.25">
      <c r="A2582" s="11"/>
      <c r="B2582" s="11"/>
      <c r="C2582" s="11"/>
      <c r="D2582" s="11"/>
      <c r="E2582" s="11"/>
      <c r="H2582" s="11"/>
      <c r="I2582" s="202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1"/>
      <c r="AF2582" s="11"/>
      <c r="AG2582" s="11"/>
      <c r="AH2582" s="11"/>
    </row>
    <row r="2583" spans="1:34" x14ac:dyDescent="0.25">
      <c r="A2583" s="11"/>
      <c r="B2583" s="11"/>
      <c r="C2583" s="11"/>
      <c r="D2583" s="11"/>
      <c r="E2583" s="11"/>
      <c r="H2583" s="11"/>
      <c r="I2583" s="202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1"/>
    </row>
    <row r="2584" spans="1:34" x14ac:dyDescent="0.25">
      <c r="A2584" s="11"/>
      <c r="B2584" s="11"/>
      <c r="C2584" s="11"/>
      <c r="D2584" s="11"/>
      <c r="E2584" s="11"/>
      <c r="H2584" s="11"/>
      <c r="I2584" s="202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1"/>
    </row>
    <row r="2585" spans="1:34" x14ac:dyDescent="0.25">
      <c r="A2585" s="11"/>
      <c r="B2585" s="11"/>
      <c r="C2585" s="11"/>
      <c r="D2585" s="11"/>
      <c r="E2585" s="11"/>
      <c r="H2585" s="11"/>
      <c r="I2585" s="202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1"/>
      <c r="AG2585" s="11"/>
      <c r="AH2585" s="11"/>
    </row>
    <row r="2586" spans="1:34" x14ac:dyDescent="0.25">
      <c r="A2586" s="11"/>
      <c r="B2586" s="11"/>
      <c r="C2586" s="11"/>
      <c r="D2586" s="11"/>
      <c r="E2586" s="11"/>
      <c r="H2586" s="11"/>
      <c r="I2586" s="202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1"/>
    </row>
    <row r="2587" spans="1:34" x14ac:dyDescent="0.25">
      <c r="A2587" s="11"/>
      <c r="B2587" s="11"/>
      <c r="C2587" s="11"/>
      <c r="D2587" s="11"/>
      <c r="E2587" s="11"/>
      <c r="H2587" s="11"/>
      <c r="I2587" s="202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</row>
    <row r="2588" spans="1:34" x14ac:dyDescent="0.25">
      <c r="A2588" s="11"/>
      <c r="B2588" s="11"/>
      <c r="C2588" s="11"/>
      <c r="D2588" s="11"/>
      <c r="E2588" s="11"/>
      <c r="H2588" s="11"/>
      <c r="I2588" s="202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1"/>
      <c r="AF2588" s="11"/>
      <c r="AG2588" s="11"/>
      <c r="AH2588" s="11"/>
    </row>
    <row r="2589" spans="1:34" x14ac:dyDescent="0.25">
      <c r="A2589" s="11"/>
      <c r="B2589" s="11"/>
      <c r="C2589" s="11"/>
      <c r="D2589" s="11"/>
      <c r="E2589" s="11"/>
      <c r="H2589" s="11"/>
      <c r="I2589" s="202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1"/>
    </row>
    <row r="2590" spans="1:34" x14ac:dyDescent="0.25">
      <c r="A2590" s="11"/>
      <c r="B2590" s="11"/>
      <c r="C2590" s="11"/>
      <c r="D2590" s="11"/>
      <c r="E2590" s="11"/>
      <c r="H2590" s="11"/>
      <c r="I2590" s="202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</row>
    <row r="2591" spans="1:34" x14ac:dyDescent="0.25">
      <c r="A2591" s="11"/>
      <c r="B2591" s="11"/>
      <c r="C2591" s="11"/>
      <c r="D2591" s="11"/>
      <c r="E2591" s="11"/>
      <c r="H2591" s="11"/>
      <c r="I2591" s="202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1"/>
      <c r="AF2591" s="11"/>
      <c r="AG2591" s="11"/>
      <c r="AH2591" s="11"/>
    </row>
    <row r="2592" spans="1:34" x14ac:dyDescent="0.25">
      <c r="A2592" s="11"/>
      <c r="B2592" s="11"/>
      <c r="C2592" s="11"/>
      <c r="D2592" s="11"/>
      <c r="E2592" s="11"/>
      <c r="H2592" s="11"/>
      <c r="I2592" s="202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/>
      <c r="AF2592" s="11"/>
      <c r="AG2592" s="11"/>
      <c r="AH2592" s="11"/>
    </row>
    <row r="2593" spans="1:34" x14ac:dyDescent="0.25">
      <c r="A2593" s="11"/>
      <c r="B2593" s="11"/>
      <c r="C2593" s="11"/>
      <c r="D2593" s="11"/>
      <c r="E2593" s="11"/>
      <c r="H2593" s="11"/>
      <c r="I2593" s="202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</row>
    <row r="2594" spans="1:34" x14ac:dyDescent="0.25">
      <c r="A2594" s="11"/>
      <c r="B2594" s="11"/>
      <c r="C2594" s="11"/>
      <c r="D2594" s="11"/>
      <c r="E2594" s="11"/>
      <c r="H2594" s="11"/>
      <c r="I2594" s="202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</row>
    <row r="2595" spans="1:34" x14ac:dyDescent="0.25">
      <c r="A2595" s="11"/>
      <c r="B2595" s="11"/>
      <c r="C2595" s="11"/>
      <c r="D2595" s="11"/>
      <c r="E2595" s="11"/>
      <c r="H2595" s="11"/>
      <c r="I2595" s="202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</row>
    <row r="2596" spans="1:34" x14ac:dyDescent="0.25">
      <c r="A2596" s="11"/>
      <c r="B2596" s="11"/>
      <c r="C2596" s="11"/>
      <c r="D2596" s="11"/>
      <c r="E2596" s="11"/>
      <c r="H2596" s="11"/>
      <c r="I2596" s="202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1"/>
      <c r="AH2596" s="11"/>
    </row>
    <row r="2597" spans="1:34" x14ac:dyDescent="0.25">
      <c r="A2597" s="11"/>
      <c r="B2597" s="11"/>
      <c r="C2597" s="11"/>
      <c r="D2597" s="11"/>
      <c r="E2597" s="11"/>
      <c r="H2597" s="11"/>
      <c r="I2597" s="202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</row>
    <row r="2598" spans="1:34" x14ac:dyDescent="0.25">
      <c r="A2598" s="11"/>
      <c r="B2598" s="11"/>
      <c r="C2598" s="11"/>
      <c r="D2598" s="11"/>
      <c r="E2598" s="11"/>
      <c r="H2598" s="11"/>
      <c r="I2598" s="202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</row>
    <row r="2599" spans="1:34" x14ac:dyDescent="0.25">
      <c r="A2599" s="11"/>
      <c r="B2599" s="11"/>
      <c r="C2599" s="11"/>
      <c r="D2599" s="11"/>
      <c r="E2599" s="11"/>
      <c r="H2599" s="11"/>
      <c r="I2599" s="202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</row>
    <row r="2600" spans="1:34" x14ac:dyDescent="0.25">
      <c r="A2600" s="11"/>
      <c r="B2600" s="11"/>
      <c r="C2600" s="11"/>
      <c r="D2600" s="11"/>
      <c r="E2600" s="11"/>
      <c r="H2600" s="11"/>
      <c r="I2600" s="202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</row>
    <row r="2601" spans="1:34" x14ac:dyDescent="0.25">
      <c r="A2601" s="11"/>
      <c r="B2601" s="11"/>
      <c r="C2601" s="11"/>
      <c r="D2601" s="11"/>
      <c r="E2601" s="11"/>
      <c r="H2601" s="11"/>
      <c r="I2601" s="202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</row>
    <row r="2602" spans="1:34" x14ac:dyDescent="0.25">
      <c r="A2602" s="11"/>
      <c r="B2602" s="11"/>
      <c r="C2602" s="11"/>
      <c r="D2602" s="11"/>
      <c r="E2602" s="11"/>
      <c r="H2602" s="11"/>
      <c r="I2602" s="202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</row>
    <row r="2603" spans="1:34" x14ac:dyDescent="0.25">
      <c r="A2603" s="11"/>
      <c r="B2603" s="11"/>
      <c r="C2603" s="11"/>
      <c r="D2603" s="11"/>
      <c r="E2603" s="11"/>
      <c r="H2603" s="11"/>
      <c r="I2603" s="202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1"/>
      <c r="AF2603" s="11"/>
      <c r="AG2603" s="11"/>
      <c r="AH2603" s="11"/>
    </row>
    <row r="2604" spans="1:34" x14ac:dyDescent="0.25">
      <c r="A2604" s="11"/>
      <c r="B2604" s="11"/>
      <c r="C2604" s="11"/>
      <c r="D2604" s="11"/>
      <c r="E2604" s="11"/>
      <c r="H2604" s="11"/>
      <c r="I2604" s="202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1"/>
      <c r="AH2604" s="11"/>
    </row>
    <row r="2605" spans="1:34" x14ac:dyDescent="0.25">
      <c r="A2605" s="11"/>
      <c r="B2605" s="11"/>
      <c r="C2605" s="11"/>
      <c r="D2605" s="11"/>
      <c r="E2605" s="11"/>
      <c r="H2605" s="11"/>
      <c r="I2605" s="202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1"/>
      <c r="AH2605" s="11"/>
    </row>
    <row r="2606" spans="1:34" x14ac:dyDescent="0.25">
      <c r="A2606" s="11"/>
      <c r="B2606" s="11"/>
      <c r="C2606" s="11"/>
      <c r="D2606" s="11"/>
      <c r="E2606" s="11"/>
      <c r="H2606" s="11"/>
      <c r="I2606" s="202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</row>
    <row r="2607" spans="1:34" x14ac:dyDescent="0.25">
      <c r="A2607" s="11"/>
      <c r="B2607" s="11"/>
      <c r="C2607" s="11"/>
      <c r="D2607" s="11"/>
      <c r="E2607" s="11"/>
      <c r="H2607" s="11"/>
      <c r="I2607" s="202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1"/>
      <c r="AH2607" s="11"/>
    </row>
    <row r="2608" spans="1:34" x14ac:dyDescent="0.25">
      <c r="A2608" s="11"/>
      <c r="B2608" s="11"/>
      <c r="C2608" s="11"/>
      <c r="D2608" s="11"/>
      <c r="E2608" s="11"/>
      <c r="H2608" s="11"/>
      <c r="I2608" s="202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1"/>
      <c r="AH2608" s="11"/>
    </row>
    <row r="2609" spans="1:34" x14ac:dyDescent="0.25">
      <c r="A2609" s="11"/>
      <c r="B2609" s="11"/>
      <c r="C2609" s="11"/>
      <c r="D2609" s="11"/>
      <c r="E2609" s="11"/>
      <c r="H2609" s="11"/>
      <c r="I2609" s="202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</row>
    <row r="2610" spans="1:34" x14ac:dyDescent="0.25">
      <c r="A2610" s="11"/>
      <c r="B2610" s="11"/>
      <c r="C2610" s="11"/>
      <c r="D2610" s="11"/>
      <c r="E2610" s="11"/>
      <c r="H2610" s="11"/>
      <c r="I2610" s="202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</row>
    <row r="2611" spans="1:34" x14ac:dyDescent="0.25">
      <c r="A2611" s="11"/>
      <c r="B2611" s="11"/>
      <c r="C2611" s="11"/>
      <c r="D2611" s="11"/>
      <c r="E2611" s="11"/>
      <c r="H2611" s="11"/>
      <c r="I2611" s="202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1"/>
    </row>
    <row r="2612" spans="1:34" x14ac:dyDescent="0.25">
      <c r="A2612" s="11"/>
      <c r="B2612" s="11"/>
      <c r="C2612" s="11"/>
      <c r="D2612" s="11"/>
      <c r="E2612" s="11"/>
      <c r="H2612" s="11"/>
      <c r="I2612" s="202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1"/>
      <c r="AF2612" s="11"/>
      <c r="AG2612" s="11"/>
      <c r="AH2612" s="11"/>
    </row>
    <row r="2613" spans="1:34" x14ac:dyDescent="0.25">
      <c r="A2613" s="11"/>
      <c r="B2613" s="11"/>
      <c r="C2613" s="11"/>
      <c r="D2613" s="11"/>
      <c r="E2613" s="11"/>
      <c r="H2613" s="11"/>
      <c r="I2613" s="202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1"/>
      <c r="AH2613" s="11"/>
    </row>
    <row r="2614" spans="1:34" x14ac:dyDescent="0.25">
      <c r="A2614" s="11"/>
      <c r="B2614" s="11"/>
      <c r="C2614" s="11"/>
      <c r="D2614" s="11"/>
      <c r="E2614" s="11"/>
      <c r="H2614" s="11"/>
      <c r="I2614" s="202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</row>
    <row r="2615" spans="1:34" x14ac:dyDescent="0.25">
      <c r="A2615" s="11"/>
      <c r="B2615" s="11"/>
      <c r="C2615" s="11"/>
      <c r="D2615" s="11"/>
      <c r="E2615" s="11"/>
      <c r="H2615" s="11"/>
      <c r="I2615" s="202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</row>
    <row r="2616" spans="1:34" x14ac:dyDescent="0.25">
      <c r="A2616" s="11"/>
      <c r="B2616" s="11"/>
      <c r="C2616" s="11"/>
      <c r="D2616" s="11"/>
      <c r="E2616" s="11"/>
      <c r="H2616" s="11"/>
      <c r="I2616" s="202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1"/>
    </row>
    <row r="2617" spans="1:34" x14ac:dyDescent="0.25">
      <c r="A2617" s="11"/>
      <c r="B2617" s="11"/>
      <c r="C2617" s="11"/>
      <c r="D2617" s="11"/>
      <c r="E2617" s="11"/>
      <c r="H2617" s="11"/>
      <c r="I2617" s="202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1"/>
    </row>
    <row r="2618" spans="1:34" x14ac:dyDescent="0.25">
      <c r="A2618" s="11"/>
      <c r="B2618" s="11"/>
      <c r="C2618" s="11"/>
      <c r="D2618" s="11"/>
      <c r="E2618" s="11"/>
      <c r="H2618" s="11"/>
      <c r="I2618" s="202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1"/>
      <c r="AF2618" s="11"/>
      <c r="AG2618" s="11"/>
      <c r="AH2618" s="11"/>
    </row>
    <row r="2619" spans="1:34" x14ac:dyDescent="0.25">
      <c r="A2619" s="11"/>
      <c r="B2619" s="11"/>
      <c r="C2619" s="11"/>
      <c r="D2619" s="11"/>
      <c r="E2619" s="11"/>
      <c r="H2619" s="11"/>
      <c r="I2619" s="202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</row>
    <row r="2620" spans="1:34" x14ac:dyDescent="0.25">
      <c r="A2620" s="11"/>
      <c r="B2620" s="11"/>
      <c r="C2620" s="11"/>
      <c r="D2620" s="11"/>
      <c r="E2620" s="11"/>
      <c r="H2620" s="11"/>
      <c r="I2620" s="202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1"/>
    </row>
    <row r="2621" spans="1:34" x14ac:dyDescent="0.25">
      <c r="A2621" s="11"/>
      <c r="B2621" s="11"/>
      <c r="C2621" s="11"/>
      <c r="D2621" s="11"/>
      <c r="E2621" s="11"/>
      <c r="H2621" s="11"/>
      <c r="I2621" s="202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</row>
    <row r="2622" spans="1:34" x14ac:dyDescent="0.25">
      <c r="A2622" s="11"/>
      <c r="B2622" s="11"/>
      <c r="C2622" s="11"/>
      <c r="D2622" s="11"/>
      <c r="E2622" s="11"/>
      <c r="H2622" s="11"/>
      <c r="I2622" s="202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1"/>
    </row>
    <row r="2623" spans="1:34" x14ac:dyDescent="0.25">
      <c r="A2623" s="11"/>
      <c r="B2623" s="11"/>
      <c r="C2623" s="11"/>
      <c r="D2623" s="11"/>
      <c r="E2623" s="11"/>
      <c r="H2623" s="11"/>
      <c r="I2623" s="202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1"/>
    </row>
    <row r="2624" spans="1:34" x14ac:dyDescent="0.25">
      <c r="A2624" s="11"/>
      <c r="B2624" s="11"/>
      <c r="C2624" s="11"/>
      <c r="D2624" s="11"/>
      <c r="E2624" s="11"/>
      <c r="H2624" s="11"/>
      <c r="I2624" s="202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</row>
    <row r="2625" spans="1:34" x14ac:dyDescent="0.25">
      <c r="A2625" s="11"/>
      <c r="B2625" s="11"/>
      <c r="C2625" s="11"/>
      <c r="D2625" s="11"/>
      <c r="E2625" s="11"/>
      <c r="H2625" s="11"/>
      <c r="I2625" s="202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</row>
    <row r="2626" spans="1:34" x14ac:dyDescent="0.25">
      <c r="A2626" s="11"/>
      <c r="B2626" s="11"/>
      <c r="C2626" s="11"/>
      <c r="D2626" s="11"/>
      <c r="E2626" s="11"/>
      <c r="H2626" s="11"/>
      <c r="I2626" s="202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1"/>
    </row>
    <row r="2627" spans="1:34" x14ac:dyDescent="0.25">
      <c r="A2627" s="11"/>
      <c r="B2627" s="11"/>
      <c r="C2627" s="11"/>
      <c r="D2627" s="11"/>
      <c r="E2627" s="11"/>
      <c r="H2627" s="11"/>
      <c r="I2627" s="202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1"/>
      <c r="AF2627" s="11"/>
      <c r="AG2627" s="11"/>
      <c r="AH2627" s="11"/>
    </row>
    <row r="2628" spans="1:34" x14ac:dyDescent="0.25">
      <c r="A2628" s="11"/>
      <c r="B2628" s="11"/>
      <c r="C2628" s="11"/>
      <c r="D2628" s="11"/>
      <c r="E2628" s="11"/>
      <c r="H2628" s="11"/>
      <c r="I2628" s="202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1"/>
    </row>
    <row r="2629" spans="1:34" x14ac:dyDescent="0.25">
      <c r="A2629" s="11"/>
      <c r="B2629" s="11"/>
      <c r="C2629" s="11"/>
      <c r="D2629" s="11"/>
      <c r="E2629" s="11"/>
      <c r="H2629" s="11"/>
      <c r="I2629" s="202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1"/>
    </row>
    <row r="2630" spans="1:34" x14ac:dyDescent="0.25">
      <c r="A2630" s="11"/>
      <c r="B2630" s="11"/>
      <c r="C2630" s="11"/>
      <c r="D2630" s="11"/>
      <c r="E2630" s="11"/>
      <c r="H2630" s="11"/>
      <c r="I2630" s="202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1"/>
      <c r="AF2630" s="11"/>
      <c r="AG2630" s="11"/>
      <c r="AH2630" s="11"/>
    </row>
    <row r="2631" spans="1:34" x14ac:dyDescent="0.25">
      <c r="A2631" s="11"/>
      <c r="B2631" s="11"/>
      <c r="C2631" s="11"/>
      <c r="D2631" s="11"/>
      <c r="E2631" s="11"/>
      <c r="H2631" s="11"/>
      <c r="I2631" s="202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1"/>
    </row>
    <row r="2632" spans="1:34" x14ac:dyDescent="0.25">
      <c r="A2632" s="11"/>
      <c r="B2632" s="11"/>
      <c r="C2632" s="11"/>
      <c r="D2632" s="11"/>
      <c r="E2632" s="11"/>
      <c r="H2632" s="11"/>
      <c r="I2632" s="202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</row>
    <row r="2633" spans="1:34" x14ac:dyDescent="0.25">
      <c r="A2633" s="11"/>
      <c r="B2633" s="11"/>
      <c r="C2633" s="11"/>
      <c r="D2633" s="11"/>
      <c r="E2633" s="11"/>
      <c r="H2633" s="11"/>
      <c r="I2633" s="202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1"/>
      <c r="AF2633" s="11"/>
      <c r="AG2633" s="11"/>
      <c r="AH2633" s="11"/>
    </row>
    <row r="2634" spans="1:34" x14ac:dyDescent="0.25">
      <c r="A2634" s="11"/>
      <c r="B2634" s="11"/>
      <c r="C2634" s="11"/>
      <c r="D2634" s="11"/>
      <c r="E2634" s="11"/>
      <c r="H2634" s="11"/>
      <c r="I2634" s="202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1"/>
    </row>
    <row r="2635" spans="1:34" x14ac:dyDescent="0.25">
      <c r="A2635" s="11"/>
      <c r="B2635" s="11"/>
      <c r="C2635" s="11"/>
      <c r="D2635" s="11"/>
      <c r="E2635" s="11"/>
      <c r="H2635" s="11"/>
      <c r="I2635" s="202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1"/>
    </row>
    <row r="2636" spans="1:34" x14ac:dyDescent="0.25">
      <c r="A2636" s="11"/>
      <c r="B2636" s="11"/>
      <c r="C2636" s="11"/>
      <c r="D2636" s="11"/>
      <c r="E2636" s="11"/>
      <c r="H2636" s="11"/>
      <c r="I2636" s="202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1"/>
      <c r="AF2636" s="11"/>
      <c r="AG2636" s="11"/>
      <c r="AH2636" s="11"/>
    </row>
    <row r="2637" spans="1:34" x14ac:dyDescent="0.25">
      <c r="A2637" s="11"/>
      <c r="B2637" s="11"/>
      <c r="C2637" s="11"/>
      <c r="D2637" s="11"/>
      <c r="E2637" s="11"/>
      <c r="H2637" s="11"/>
      <c r="I2637" s="202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</row>
    <row r="2638" spans="1:34" x14ac:dyDescent="0.25">
      <c r="A2638" s="11"/>
      <c r="B2638" s="11"/>
      <c r="C2638" s="11"/>
      <c r="D2638" s="11"/>
      <c r="E2638" s="11"/>
      <c r="H2638" s="11"/>
      <c r="I2638" s="202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</row>
    <row r="2639" spans="1:34" x14ac:dyDescent="0.25">
      <c r="A2639" s="11"/>
      <c r="B2639" s="11"/>
      <c r="C2639" s="11"/>
      <c r="D2639" s="11"/>
      <c r="E2639" s="11"/>
      <c r="H2639" s="11"/>
      <c r="I2639" s="202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</row>
    <row r="2640" spans="1:34" x14ac:dyDescent="0.25">
      <c r="A2640" s="11"/>
      <c r="B2640" s="11"/>
      <c r="C2640" s="11"/>
      <c r="D2640" s="11"/>
      <c r="E2640" s="11"/>
      <c r="H2640" s="11"/>
      <c r="I2640" s="202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</row>
    <row r="2641" spans="1:34" x14ac:dyDescent="0.25">
      <c r="A2641" s="11"/>
      <c r="B2641" s="11"/>
      <c r="C2641" s="11"/>
      <c r="D2641" s="11"/>
      <c r="E2641" s="11"/>
      <c r="H2641" s="11"/>
      <c r="I2641" s="202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1"/>
    </row>
    <row r="2642" spans="1:34" x14ac:dyDescent="0.25">
      <c r="A2642" s="11"/>
      <c r="B2642" s="11"/>
      <c r="C2642" s="11"/>
      <c r="D2642" s="11"/>
      <c r="E2642" s="11"/>
      <c r="H2642" s="11"/>
      <c r="I2642" s="202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1"/>
      <c r="AF2642" s="11"/>
      <c r="AG2642" s="11"/>
      <c r="AH2642" s="11"/>
    </row>
    <row r="2643" spans="1:34" x14ac:dyDescent="0.25">
      <c r="A2643" s="11"/>
      <c r="B2643" s="11"/>
      <c r="C2643" s="11"/>
      <c r="D2643" s="11"/>
      <c r="E2643" s="11"/>
      <c r="H2643" s="11"/>
      <c r="I2643" s="202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1"/>
    </row>
    <row r="2644" spans="1:34" x14ac:dyDescent="0.25">
      <c r="A2644" s="11"/>
      <c r="B2644" s="11"/>
      <c r="C2644" s="11"/>
      <c r="D2644" s="11"/>
      <c r="E2644" s="11"/>
      <c r="H2644" s="11"/>
      <c r="I2644" s="202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1"/>
    </row>
    <row r="2645" spans="1:34" x14ac:dyDescent="0.25">
      <c r="A2645" s="11"/>
      <c r="B2645" s="11"/>
      <c r="C2645" s="11"/>
      <c r="D2645" s="11"/>
      <c r="E2645" s="11"/>
      <c r="H2645" s="11"/>
      <c r="I2645" s="202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1"/>
      <c r="AF2645" s="11"/>
      <c r="AG2645" s="11"/>
      <c r="AH2645" s="11"/>
    </row>
    <row r="2646" spans="1:34" x14ac:dyDescent="0.25">
      <c r="A2646" s="11"/>
      <c r="B2646" s="11"/>
      <c r="C2646" s="11"/>
      <c r="D2646" s="11"/>
      <c r="E2646" s="11"/>
      <c r="H2646" s="11"/>
      <c r="I2646" s="202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1"/>
    </row>
    <row r="2647" spans="1:34" x14ac:dyDescent="0.25">
      <c r="A2647" s="11"/>
      <c r="B2647" s="11"/>
      <c r="C2647" s="11"/>
      <c r="D2647" s="11"/>
      <c r="E2647" s="11"/>
      <c r="H2647" s="11"/>
      <c r="I2647" s="202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1"/>
    </row>
    <row r="2648" spans="1:34" x14ac:dyDescent="0.25">
      <c r="A2648" s="11"/>
      <c r="B2648" s="11"/>
      <c r="C2648" s="11"/>
      <c r="D2648" s="11"/>
      <c r="E2648" s="11"/>
      <c r="H2648" s="11"/>
      <c r="I2648" s="202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1"/>
      <c r="AF2648" s="11"/>
      <c r="AG2648" s="11"/>
      <c r="AH2648" s="11"/>
    </row>
    <row r="2649" spans="1:34" x14ac:dyDescent="0.25">
      <c r="A2649" s="11"/>
      <c r="B2649" s="11"/>
      <c r="C2649" s="11"/>
      <c r="D2649" s="11"/>
      <c r="E2649" s="11"/>
      <c r="H2649" s="11"/>
      <c r="I2649" s="202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1"/>
    </row>
    <row r="2650" spans="1:34" x14ac:dyDescent="0.25">
      <c r="A2650" s="11"/>
      <c r="B2650" s="11"/>
      <c r="C2650" s="11"/>
      <c r="D2650" s="11"/>
      <c r="E2650" s="11"/>
      <c r="H2650" s="11"/>
      <c r="I2650" s="202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1"/>
    </row>
    <row r="2651" spans="1:34" x14ac:dyDescent="0.25">
      <c r="A2651" s="11"/>
      <c r="B2651" s="11"/>
      <c r="C2651" s="11"/>
      <c r="D2651" s="11"/>
      <c r="E2651" s="11"/>
      <c r="H2651" s="11"/>
      <c r="I2651" s="202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1"/>
      <c r="AF2651" s="11"/>
      <c r="AG2651" s="11"/>
      <c r="AH2651" s="11"/>
    </row>
    <row r="2652" spans="1:34" x14ac:dyDescent="0.25">
      <c r="A2652" s="11"/>
      <c r="B2652" s="11"/>
      <c r="C2652" s="11"/>
      <c r="D2652" s="11"/>
      <c r="E2652" s="11"/>
      <c r="H2652" s="11"/>
      <c r="I2652" s="202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1"/>
    </row>
    <row r="2653" spans="1:34" x14ac:dyDescent="0.25">
      <c r="A2653" s="11"/>
      <c r="B2653" s="11"/>
      <c r="C2653" s="11"/>
      <c r="D2653" s="11"/>
      <c r="E2653" s="11"/>
      <c r="H2653" s="11"/>
      <c r="I2653" s="202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1"/>
    </row>
    <row r="2654" spans="1:34" x14ac:dyDescent="0.25">
      <c r="A2654" s="11"/>
      <c r="B2654" s="11"/>
      <c r="C2654" s="11"/>
      <c r="D2654" s="11"/>
      <c r="E2654" s="11"/>
      <c r="H2654" s="11"/>
      <c r="I2654" s="202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</row>
    <row r="2655" spans="1:34" x14ac:dyDescent="0.25">
      <c r="A2655" s="11"/>
      <c r="B2655" s="11"/>
      <c r="C2655" s="11"/>
      <c r="D2655" s="11"/>
      <c r="E2655" s="11"/>
      <c r="H2655" s="11"/>
      <c r="I2655" s="202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1"/>
    </row>
    <row r="2656" spans="1:34" x14ac:dyDescent="0.25">
      <c r="A2656" s="11"/>
      <c r="B2656" s="11"/>
      <c r="C2656" s="11"/>
      <c r="D2656" s="11"/>
      <c r="E2656" s="11"/>
      <c r="H2656" s="11"/>
      <c r="I2656" s="202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</row>
    <row r="2657" spans="1:34" x14ac:dyDescent="0.25">
      <c r="A2657" s="11"/>
      <c r="B2657" s="11"/>
      <c r="C2657" s="11"/>
      <c r="D2657" s="11"/>
      <c r="E2657" s="11"/>
      <c r="H2657" s="11"/>
      <c r="I2657" s="202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</row>
    <row r="2658" spans="1:34" x14ac:dyDescent="0.25">
      <c r="A2658" s="11"/>
      <c r="B2658" s="11"/>
      <c r="C2658" s="11"/>
      <c r="D2658" s="11"/>
      <c r="E2658" s="11"/>
      <c r="H2658" s="11"/>
      <c r="I2658" s="202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1"/>
    </row>
    <row r="2659" spans="1:34" x14ac:dyDescent="0.25">
      <c r="A2659" s="11"/>
      <c r="B2659" s="11"/>
      <c r="C2659" s="11"/>
      <c r="D2659" s="11"/>
      <c r="E2659" s="11"/>
      <c r="H2659" s="11"/>
      <c r="I2659" s="202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1"/>
    </row>
    <row r="2660" spans="1:34" x14ac:dyDescent="0.25">
      <c r="A2660" s="11"/>
      <c r="B2660" s="11"/>
      <c r="C2660" s="11"/>
      <c r="D2660" s="11"/>
      <c r="E2660" s="11"/>
      <c r="H2660" s="11"/>
      <c r="I2660" s="202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1"/>
      <c r="AF2660" s="11"/>
      <c r="AG2660" s="11"/>
      <c r="AH2660" s="11"/>
    </row>
    <row r="2661" spans="1:34" x14ac:dyDescent="0.25">
      <c r="A2661" s="11"/>
      <c r="B2661" s="11"/>
      <c r="C2661" s="11"/>
      <c r="D2661" s="11"/>
      <c r="E2661" s="11"/>
      <c r="H2661" s="11"/>
      <c r="I2661" s="202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1"/>
    </row>
    <row r="2662" spans="1:34" x14ac:dyDescent="0.25">
      <c r="A2662" s="11"/>
      <c r="B2662" s="11"/>
      <c r="C2662" s="11"/>
      <c r="D2662" s="11"/>
      <c r="E2662" s="11"/>
      <c r="H2662" s="11"/>
      <c r="I2662" s="202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</row>
    <row r="2663" spans="1:34" x14ac:dyDescent="0.25">
      <c r="A2663" s="11"/>
      <c r="B2663" s="11"/>
      <c r="C2663" s="11"/>
      <c r="D2663" s="11"/>
      <c r="E2663" s="11"/>
      <c r="H2663" s="11"/>
      <c r="I2663" s="202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1"/>
      <c r="AF2663" s="11"/>
      <c r="AG2663" s="11"/>
      <c r="AH2663" s="11"/>
    </row>
    <row r="2664" spans="1:34" x14ac:dyDescent="0.25">
      <c r="A2664" s="11"/>
      <c r="B2664" s="11"/>
      <c r="C2664" s="11"/>
      <c r="D2664" s="11"/>
      <c r="E2664" s="11"/>
      <c r="H2664" s="11"/>
      <c r="I2664" s="202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1"/>
    </row>
    <row r="2665" spans="1:34" x14ac:dyDescent="0.25">
      <c r="A2665" s="11"/>
      <c r="B2665" s="11"/>
      <c r="C2665" s="11"/>
      <c r="D2665" s="11"/>
      <c r="E2665" s="11"/>
      <c r="H2665" s="11"/>
      <c r="I2665" s="202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1"/>
    </row>
    <row r="2666" spans="1:34" x14ac:dyDescent="0.25">
      <c r="A2666" s="11"/>
      <c r="B2666" s="11"/>
      <c r="C2666" s="11"/>
      <c r="D2666" s="11"/>
      <c r="E2666" s="11"/>
      <c r="H2666" s="11"/>
      <c r="I2666" s="202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</row>
    <row r="2667" spans="1:34" x14ac:dyDescent="0.25">
      <c r="A2667" s="11"/>
      <c r="B2667" s="11"/>
      <c r="C2667" s="11"/>
      <c r="D2667" s="11"/>
      <c r="E2667" s="11"/>
      <c r="H2667" s="11"/>
      <c r="I2667" s="202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1"/>
    </row>
    <row r="2668" spans="1:34" x14ac:dyDescent="0.25">
      <c r="A2668" s="11"/>
      <c r="B2668" s="11"/>
      <c r="C2668" s="11"/>
      <c r="D2668" s="11"/>
      <c r="E2668" s="11"/>
      <c r="H2668" s="11"/>
      <c r="I2668" s="202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</row>
    <row r="2669" spans="1:34" x14ac:dyDescent="0.25">
      <c r="A2669" s="11"/>
      <c r="B2669" s="11"/>
      <c r="C2669" s="11"/>
      <c r="D2669" s="11"/>
      <c r="E2669" s="11"/>
      <c r="H2669" s="11"/>
      <c r="I2669" s="202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</row>
    <row r="2670" spans="1:34" x14ac:dyDescent="0.25">
      <c r="A2670" s="11"/>
      <c r="B2670" s="11"/>
      <c r="C2670" s="11"/>
      <c r="D2670" s="11"/>
      <c r="E2670" s="11"/>
      <c r="H2670" s="11"/>
      <c r="I2670" s="202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1"/>
      <c r="AF2670" s="11"/>
      <c r="AG2670" s="11"/>
      <c r="AH2670" s="11"/>
    </row>
    <row r="2671" spans="1:34" x14ac:dyDescent="0.25">
      <c r="A2671" s="11"/>
      <c r="B2671" s="11"/>
      <c r="C2671" s="11"/>
      <c r="D2671" s="11"/>
      <c r="E2671" s="11"/>
      <c r="H2671" s="11"/>
      <c r="I2671" s="202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1"/>
      <c r="AF2671" s="11"/>
      <c r="AG2671" s="11"/>
      <c r="AH2671" s="11"/>
    </row>
    <row r="2672" spans="1:34" x14ac:dyDescent="0.25">
      <c r="A2672" s="11"/>
      <c r="B2672" s="11"/>
      <c r="C2672" s="11"/>
      <c r="D2672" s="11"/>
      <c r="E2672" s="11"/>
      <c r="H2672" s="11"/>
      <c r="I2672" s="202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1"/>
      <c r="AF2672" s="11"/>
      <c r="AG2672" s="11"/>
      <c r="AH2672" s="11"/>
    </row>
    <row r="2673" spans="1:34" x14ac:dyDescent="0.25">
      <c r="A2673" s="11"/>
      <c r="B2673" s="11"/>
      <c r="C2673" s="11"/>
      <c r="D2673" s="11"/>
      <c r="E2673" s="11"/>
      <c r="H2673" s="11"/>
      <c r="I2673" s="202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1"/>
      <c r="AF2673" s="11"/>
      <c r="AG2673" s="11"/>
      <c r="AH2673" s="11"/>
    </row>
    <row r="2674" spans="1:34" x14ac:dyDescent="0.25">
      <c r="A2674" s="11"/>
      <c r="B2674" s="11"/>
      <c r="C2674" s="11"/>
      <c r="D2674" s="11"/>
      <c r="E2674" s="11"/>
      <c r="H2674" s="11"/>
      <c r="I2674" s="202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1"/>
      <c r="AF2674" s="11"/>
      <c r="AG2674" s="11"/>
      <c r="AH2674" s="11"/>
    </row>
    <row r="2675" spans="1:34" x14ac:dyDescent="0.25">
      <c r="A2675" s="11"/>
      <c r="B2675" s="11"/>
      <c r="C2675" s="11"/>
      <c r="D2675" s="11"/>
      <c r="E2675" s="11"/>
      <c r="H2675" s="11"/>
      <c r="I2675" s="202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1"/>
      <c r="AF2675" s="11"/>
      <c r="AG2675" s="11"/>
      <c r="AH2675" s="11"/>
    </row>
    <row r="2676" spans="1:34" x14ac:dyDescent="0.25">
      <c r="A2676" s="11"/>
      <c r="B2676" s="11"/>
      <c r="C2676" s="11"/>
      <c r="D2676" s="11"/>
      <c r="E2676" s="11"/>
      <c r="H2676" s="11"/>
      <c r="I2676" s="202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</row>
    <row r="2677" spans="1:34" x14ac:dyDescent="0.25">
      <c r="A2677" s="11"/>
      <c r="B2677" s="11"/>
      <c r="C2677" s="11"/>
      <c r="D2677" s="11"/>
      <c r="E2677" s="11"/>
      <c r="H2677" s="11"/>
      <c r="I2677" s="202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</row>
    <row r="2678" spans="1:34" x14ac:dyDescent="0.25">
      <c r="A2678" s="11"/>
      <c r="B2678" s="11"/>
      <c r="C2678" s="11"/>
      <c r="D2678" s="11"/>
      <c r="E2678" s="11"/>
      <c r="H2678" s="11"/>
      <c r="I2678" s="202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1"/>
      <c r="AF2678" s="11"/>
      <c r="AG2678" s="11"/>
      <c r="AH2678" s="11"/>
    </row>
    <row r="2679" spans="1:34" x14ac:dyDescent="0.25">
      <c r="A2679" s="11"/>
      <c r="B2679" s="11"/>
      <c r="C2679" s="11"/>
      <c r="D2679" s="11"/>
      <c r="E2679" s="11"/>
      <c r="H2679" s="11"/>
      <c r="I2679" s="202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</row>
    <row r="2680" spans="1:34" x14ac:dyDescent="0.25">
      <c r="A2680" s="11"/>
      <c r="B2680" s="11"/>
      <c r="C2680" s="11"/>
      <c r="D2680" s="11"/>
      <c r="E2680" s="11"/>
      <c r="H2680" s="11"/>
      <c r="I2680" s="202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</row>
    <row r="2681" spans="1:34" x14ac:dyDescent="0.25">
      <c r="A2681" s="11"/>
      <c r="B2681" s="11"/>
      <c r="C2681" s="11"/>
      <c r="D2681" s="11"/>
      <c r="E2681" s="11"/>
      <c r="H2681" s="11"/>
      <c r="I2681" s="202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1"/>
      <c r="AF2681" s="11"/>
      <c r="AG2681" s="11"/>
      <c r="AH2681" s="11"/>
    </row>
    <row r="2682" spans="1:34" x14ac:dyDescent="0.25">
      <c r="A2682" s="11"/>
      <c r="B2682" s="11"/>
      <c r="C2682" s="11"/>
      <c r="D2682" s="11"/>
      <c r="E2682" s="11"/>
      <c r="H2682" s="11"/>
      <c r="I2682" s="202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1"/>
    </row>
    <row r="2683" spans="1:34" x14ac:dyDescent="0.25">
      <c r="A2683" s="11"/>
      <c r="B2683" s="11"/>
      <c r="C2683" s="11"/>
      <c r="D2683" s="11"/>
      <c r="E2683" s="11"/>
      <c r="H2683" s="11"/>
      <c r="I2683" s="202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1"/>
    </row>
    <row r="2684" spans="1:34" x14ac:dyDescent="0.25">
      <c r="A2684" s="11"/>
      <c r="B2684" s="11"/>
      <c r="C2684" s="11"/>
      <c r="D2684" s="11"/>
      <c r="E2684" s="11"/>
      <c r="H2684" s="11"/>
      <c r="I2684" s="202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1"/>
      <c r="AF2684" s="11"/>
      <c r="AG2684" s="11"/>
      <c r="AH2684" s="11"/>
    </row>
    <row r="2685" spans="1:34" x14ac:dyDescent="0.25">
      <c r="A2685" s="11"/>
      <c r="B2685" s="11"/>
      <c r="C2685" s="11"/>
      <c r="D2685" s="11"/>
      <c r="E2685" s="11"/>
      <c r="H2685" s="11"/>
      <c r="I2685" s="202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1"/>
    </row>
    <row r="2686" spans="1:34" x14ac:dyDescent="0.25">
      <c r="A2686" s="11"/>
      <c r="B2686" s="11"/>
      <c r="C2686" s="11"/>
      <c r="D2686" s="11"/>
      <c r="E2686" s="11"/>
      <c r="H2686" s="11"/>
      <c r="I2686" s="202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1"/>
    </row>
    <row r="2687" spans="1:34" x14ac:dyDescent="0.25">
      <c r="A2687" s="11"/>
      <c r="B2687" s="11"/>
      <c r="C2687" s="11"/>
      <c r="D2687" s="11"/>
      <c r="E2687" s="11"/>
      <c r="H2687" s="11"/>
      <c r="I2687" s="202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1"/>
      <c r="AF2687" s="11"/>
      <c r="AG2687" s="11"/>
      <c r="AH2687" s="11"/>
    </row>
    <row r="2688" spans="1:34" x14ac:dyDescent="0.25">
      <c r="A2688" s="11"/>
      <c r="B2688" s="11"/>
      <c r="C2688" s="11"/>
      <c r="D2688" s="11"/>
      <c r="E2688" s="11"/>
      <c r="H2688" s="11"/>
      <c r="I2688" s="202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1"/>
    </row>
    <row r="2689" spans="1:34" x14ac:dyDescent="0.25">
      <c r="A2689" s="11"/>
      <c r="B2689" s="11"/>
      <c r="C2689" s="11"/>
      <c r="D2689" s="11"/>
      <c r="E2689" s="11"/>
      <c r="H2689" s="11"/>
      <c r="I2689" s="202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1"/>
    </row>
    <row r="2690" spans="1:34" x14ac:dyDescent="0.25">
      <c r="A2690" s="11"/>
      <c r="B2690" s="11"/>
      <c r="C2690" s="11"/>
      <c r="D2690" s="11"/>
      <c r="E2690" s="11"/>
      <c r="H2690" s="11"/>
      <c r="I2690" s="202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1"/>
      <c r="AF2690" s="11"/>
      <c r="AG2690" s="11"/>
      <c r="AH2690" s="11"/>
    </row>
    <row r="2691" spans="1:34" x14ac:dyDescent="0.25">
      <c r="A2691" s="11"/>
      <c r="B2691" s="11"/>
      <c r="C2691" s="11"/>
      <c r="D2691" s="11"/>
      <c r="E2691" s="11"/>
      <c r="H2691" s="11"/>
      <c r="I2691" s="202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1"/>
      <c r="AF2691" s="11"/>
      <c r="AG2691" s="11"/>
      <c r="AH2691" s="11"/>
    </row>
    <row r="2692" spans="1:34" x14ac:dyDescent="0.25">
      <c r="A2692" s="11"/>
      <c r="B2692" s="11"/>
      <c r="C2692" s="11"/>
      <c r="D2692" s="11"/>
      <c r="E2692" s="11"/>
      <c r="H2692" s="11"/>
      <c r="I2692" s="202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1"/>
      <c r="AF2692" s="11"/>
      <c r="AG2692" s="11"/>
      <c r="AH2692" s="11"/>
    </row>
    <row r="2693" spans="1:34" x14ac:dyDescent="0.25">
      <c r="A2693" s="11"/>
      <c r="B2693" s="11"/>
      <c r="C2693" s="11"/>
      <c r="D2693" s="11"/>
      <c r="E2693" s="11"/>
      <c r="H2693" s="11"/>
      <c r="I2693" s="202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1"/>
      <c r="AF2693" s="11"/>
      <c r="AG2693" s="11"/>
      <c r="AH2693" s="11"/>
    </row>
    <row r="2694" spans="1:34" x14ac:dyDescent="0.25">
      <c r="A2694" s="11"/>
      <c r="B2694" s="11"/>
      <c r="C2694" s="11"/>
      <c r="D2694" s="11"/>
      <c r="E2694" s="11"/>
      <c r="H2694" s="11"/>
      <c r="I2694" s="202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1"/>
      <c r="AF2694" s="11"/>
      <c r="AG2694" s="11"/>
      <c r="AH2694" s="11"/>
    </row>
    <row r="2695" spans="1:34" x14ac:dyDescent="0.25">
      <c r="A2695" s="11"/>
      <c r="B2695" s="11"/>
      <c r="C2695" s="11"/>
      <c r="D2695" s="11"/>
      <c r="E2695" s="11"/>
      <c r="H2695" s="11"/>
      <c r="I2695" s="202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</row>
    <row r="2696" spans="1:34" x14ac:dyDescent="0.25">
      <c r="A2696" s="11"/>
      <c r="B2696" s="11"/>
      <c r="C2696" s="11"/>
      <c r="D2696" s="11"/>
      <c r="E2696" s="11"/>
      <c r="H2696" s="11"/>
      <c r="I2696" s="202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1"/>
      <c r="AF2696" s="11"/>
      <c r="AG2696" s="11"/>
      <c r="AH2696" s="11"/>
    </row>
    <row r="2697" spans="1:34" x14ac:dyDescent="0.25">
      <c r="A2697" s="11"/>
      <c r="B2697" s="11"/>
      <c r="C2697" s="11"/>
      <c r="D2697" s="11"/>
      <c r="E2697" s="11"/>
      <c r="H2697" s="11"/>
      <c r="I2697" s="202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1"/>
      <c r="AF2697" s="11"/>
      <c r="AG2697" s="11"/>
      <c r="AH2697" s="11"/>
    </row>
    <row r="2698" spans="1:34" x14ac:dyDescent="0.25">
      <c r="A2698" s="11"/>
      <c r="B2698" s="11"/>
      <c r="C2698" s="11"/>
      <c r="D2698" s="11"/>
      <c r="E2698" s="11"/>
      <c r="H2698" s="11"/>
      <c r="I2698" s="202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1"/>
      <c r="AF2698" s="11"/>
      <c r="AG2698" s="11"/>
      <c r="AH2698" s="11"/>
    </row>
    <row r="2699" spans="1:34" x14ac:dyDescent="0.25">
      <c r="A2699" s="11"/>
      <c r="B2699" s="11"/>
      <c r="C2699" s="11"/>
      <c r="D2699" s="11"/>
      <c r="E2699" s="11"/>
      <c r="H2699" s="11"/>
      <c r="I2699" s="202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1"/>
      <c r="AF2699" s="11"/>
      <c r="AG2699" s="11"/>
      <c r="AH2699" s="11"/>
    </row>
    <row r="2700" spans="1:34" x14ac:dyDescent="0.25">
      <c r="A2700" s="11"/>
      <c r="B2700" s="11"/>
      <c r="C2700" s="11"/>
      <c r="D2700" s="11"/>
      <c r="E2700" s="11"/>
      <c r="H2700" s="11"/>
      <c r="I2700" s="202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1"/>
      <c r="AF2700" s="11"/>
      <c r="AG2700" s="11"/>
      <c r="AH2700" s="11"/>
    </row>
    <row r="2701" spans="1:34" x14ac:dyDescent="0.25">
      <c r="A2701" s="11"/>
      <c r="B2701" s="11"/>
      <c r="C2701" s="11"/>
      <c r="D2701" s="11"/>
      <c r="E2701" s="11"/>
      <c r="H2701" s="11"/>
      <c r="I2701" s="202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1"/>
      <c r="AF2701" s="11"/>
      <c r="AG2701" s="11"/>
      <c r="AH2701" s="11"/>
    </row>
    <row r="2702" spans="1:34" x14ac:dyDescent="0.25">
      <c r="A2702" s="11"/>
      <c r="B2702" s="11"/>
      <c r="C2702" s="11"/>
      <c r="D2702" s="11"/>
      <c r="E2702" s="11"/>
      <c r="H2702" s="11"/>
      <c r="I2702" s="202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</row>
    <row r="2703" spans="1:34" x14ac:dyDescent="0.25">
      <c r="A2703" s="11"/>
      <c r="B2703" s="11"/>
      <c r="C2703" s="11"/>
      <c r="D2703" s="11"/>
      <c r="E2703" s="11"/>
      <c r="H2703" s="11"/>
      <c r="I2703" s="202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1"/>
      <c r="AF2703" s="11"/>
      <c r="AG2703" s="11"/>
      <c r="AH2703" s="11"/>
    </row>
    <row r="2704" spans="1:34" x14ac:dyDescent="0.25">
      <c r="A2704" s="11"/>
      <c r="B2704" s="11"/>
      <c r="C2704" s="11"/>
      <c r="D2704" s="11"/>
      <c r="E2704" s="11"/>
      <c r="H2704" s="11"/>
      <c r="I2704" s="202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1"/>
      <c r="AF2704" s="11"/>
      <c r="AG2704" s="11"/>
      <c r="AH2704" s="11"/>
    </row>
    <row r="2705" spans="1:34" x14ac:dyDescent="0.25">
      <c r="A2705" s="11"/>
      <c r="B2705" s="11"/>
      <c r="C2705" s="11"/>
      <c r="D2705" s="11"/>
      <c r="E2705" s="11"/>
      <c r="H2705" s="11"/>
      <c r="I2705" s="202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1"/>
      <c r="AF2705" s="11"/>
      <c r="AG2705" s="11"/>
      <c r="AH2705" s="11"/>
    </row>
    <row r="2706" spans="1:34" x14ac:dyDescent="0.25">
      <c r="A2706" s="11"/>
      <c r="B2706" s="11"/>
      <c r="C2706" s="11"/>
      <c r="D2706" s="11"/>
      <c r="E2706" s="11"/>
      <c r="H2706" s="11"/>
      <c r="I2706" s="202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1"/>
      <c r="AF2706" s="11"/>
      <c r="AG2706" s="11"/>
      <c r="AH2706" s="11"/>
    </row>
    <row r="2707" spans="1:34" x14ac:dyDescent="0.25">
      <c r="A2707" s="11"/>
      <c r="B2707" s="11"/>
      <c r="C2707" s="11"/>
      <c r="D2707" s="11"/>
      <c r="E2707" s="11"/>
      <c r="H2707" s="11"/>
      <c r="I2707" s="202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1"/>
      <c r="AF2707" s="11"/>
      <c r="AG2707" s="11"/>
      <c r="AH2707" s="11"/>
    </row>
    <row r="2708" spans="1:34" x14ac:dyDescent="0.25">
      <c r="A2708" s="11"/>
      <c r="B2708" s="11"/>
      <c r="C2708" s="11"/>
      <c r="D2708" s="11"/>
      <c r="E2708" s="11"/>
      <c r="H2708" s="11"/>
      <c r="I2708" s="202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</row>
    <row r="2709" spans="1:34" x14ac:dyDescent="0.25">
      <c r="A2709" s="11"/>
      <c r="B2709" s="11"/>
      <c r="C2709" s="11"/>
      <c r="D2709" s="11"/>
      <c r="E2709" s="11"/>
      <c r="H2709" s="11"/>
      <c r="I2709" s="202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</row>
    <row r="2710" spans="1:34" x14ac:dyDescent="0.25">
      <c r="A2710" s="11"/>
      <c r="B2710" s="11"/>
      <c r="C2710" s="11"/>
      <c r="D2710" s="11"/>
      <c r="E2710" s="11"/>
      <c r="H2710" s="11"/>
      <c r="I2710" s="202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1"/>
      <c r="AF2710" s="11"/>
      <c r="AG2710" s="11"/>
      <c r="AH2710" s="11"/>
    </row>
    <row r="2711" spans="1:34" x14ac:dyDescent="0.25">
      <c r="A2711" s="11"/>
      <c r="B2711" s="11"/>
      <c r="C2711" s="11"/>
      <c r="D2711" s="11"/>
      <c r="E2711" s="11"/>
      <c r="H2711" s="11"/>
      <c r="I2711" s="202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1"/>
      <c r="AF2711" s="11"/>
      <c r="AG2711" s="11"/>
      <c r="AH2711" s="11"/>
    </row>
    <row r="2712" spans="1:34" x14ac:dyDescent="0.25">
      <c r="A2712" s="11"/>
      <c r="B2712" s="11"/>
      <c r="C2712" s="11"/>
      <c r="D2712" s="11"/>
      <c r="E2712" s="11"/>
      <c r="H2712" s="11"/>
      <c r="I2712" s="202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1"/>
      <c r="AF2712" s="11"/>
      <c r="AG2712" s="11"/>
      <c r="AH2712" s="11"/>
    </row>
    <row r="2713" spans="1:34" x14ac:dyDescent="0.25">
      <c r="A2713" s="11"/>
      <c r="B2713" s="11"/>
      <c r="C2713" s="11"/>
      <c r="D2713" s="11"/>
      <c r="E2713" s="11"/>
      <c r="H2713" s="11"/>
      <c r="I2713" s="202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</row>
    <row r="2714" spans="1:34" x14ac:dyDescent="0.25">
      <c r="A2714" s="11"/>
      <c r="B2714" s="11"/>
      <c r="C2714" s="11"/>
      <c r="D2714" s="11"/>
      <c r="E2714" s="11"/>
      <c r="H2714" s="11"/>
      <c r="I2714" s="202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1"/>
      <c r="AF2714" s="11"/>
      <c r="AG2714" s="11"/>
      <c r="AH2714" s="11"/>
    </row>
    <row r="2715" spans="1:34" x14ac:dyDescent="0.25">
      <c r="A2715" s="11"/>
      <c r="B2715" s="11"/>
      <c r="C2715" s="11"/>
      <c r="D2715" s="11"/>
      <c r="E2715" s="11"/>
      <c r="H2715" s="11"/>
      <c r="I2715" s="202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</row>
    <row r="2716" spans="1:34" x14ac:dyDescent="0.25">
      <c r="A2716" s="11"/>
      <c r="B2716" s="11"/>
      <c r="C2716" s="11"/>
      <c r="D2716" s="11"/>
      <c r="E2716" s="11"/>
      <c r="H2716" s="11"/>
      <c r="I2716" s="202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</row>
    <row r="2717" spans="1:34" x14ac:dyDescent="0.25">
      <c r="A2717" s="11"/>
      <c r="B2717" s="11"/>
      <c r="C2717" s="11"/>
      <c r="D2717" s="11"/>
      <c r="E2717" s="11"/>
      <c r="H2717" s="11"/>
      <c r="I2717" s="202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</row>
    <row r="2718" spans="1:34" x14ac:dyDescent="0.25">
      <c r="A2718" s="11"/>
      <c r="B2718" s="11"/>
      <c r="C2718" s="11"/>
      <c r="D2718" s="11"/>
      <c r="E2718" s="11"/>
      <c r="H2718" s="11"/>
      <c r="I2718" s="202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</row>
    <row r="2719" spans="1:34" x14ac:dyDescent="0.25">
      <c r="A2719" s="11"/>
      <c r="B2719" s="11"/>
      <c r="C2719" s="11"/>
      <c r="D2719" s="11"/>
      <c r="E2719" s="11"/>
      <c r="H2719" s="11"/>
      <c r="I2719" s="202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</row>
    <row r="2720" spans="1:34" x14ac:dyDescent="0.25">
      <c r="A2720" s="11"/>
      <c r="B2720" s="11"/>
      <c r="C2720" s="11"/>
      <c r="D2720" s="11"/>
      <c r="E2720" s="11"/>
      <c r="H2720" s="11"/>
      <c r="I2720" s="202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1"/>
      <c r="AF2720" s="11"/>
      <c r="AG2720" s="11"/>
      <c r="AH2720" s="11"/>
    </row>
    <row r="2721" spans="1:34" x14ac:dyDescent="0.25">
      <c r="A2721" s="11"/>
      <c r="B2721" s="11"/>
      <c r="C2721" s="11"/>
      <c r="D2721" s="11"/>
      <c r="E2721" s="11"/>
      <c r="H2721" s="11"/>
      <c r="I2721" s="202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</row>
    <row r="2722" spans="1:34" x14ac:dyDescent="0.25">
      <c r="A2722" s="11"/>
      <c r="B2722" s="11"/>
      <c r="C2722" s="11"/>
      <c r="D2722" s="11"/>
      <c r="E2722" s="11"/>
      <c r="H2722" s="11"/>
      <c r="I2722" s="202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1"/>
      <c r="AF2722" s="11"/>
      <c r="AG2722" s="11"/>
      <c r="AH2722" s="11"/>
    </row>
    <row r="2723" spans="1:34" x14ac:dyDescent="0.25">
      <c r="A2723" s="11"/>
      <c r="B2723" s="11"/>
      <c r="C2723" s="11"/>
      <c r="D2723" s="11"/>
      <c r="E2723" s="11"/>
      <c r="H2723" s="11"/>
      <c r="I2723" s="202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</row>
    <row r="2724" spans="1:34" x14ac:dyDescent="0.25">
      <c r="A2724" s="11"/>
      <c r="B2724" s="11"/>
      <c r="C2724" s="11"/>
      <c r="D2724" s="11"/>
      <c r="E2724" s="11"/>
      <c r="H2724" s="11"/>
      <c r="I2724" s="202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</row>
    <row r="2725" spans="1:34" x14ac:dyDescent="0.25">
      <c r="A2725" s="11"/>
      <c r="B2725" s="11"/>
      <c r="C2725" s="11"/>
      <c r="D2725" s="11"/>
      <c r="E2725" s="11"/>
      <c r="H2725" s="11"/>
      <c r="I2725" s="202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</row>
    <row r="2726" spans="1:34" x14ac:dyDescent="0.25">
      <c r="A2726" s="11"/>
      <c r="B2726" s="11"/>
      <c r="C2726" s="11"/>
      <c r="D2726" s="11"/>
      <c r="E2726" s="11"/>
      <c r="H2726" s="11"/>
      <c r="I2726" s="202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1"/>
      <c r="AF2726" s="11"/>
      <c r="AG2726" s="11"/>
      <c r="AH2726" s="11"/>
    </row>
    <row r="2727" spans="1:34" x14ac:dyDescent="0.25">
      <c r="A2727" s="11"/>
      <c r="B2727" s="11"/>
      <c r="C2727" s="11"/>
      <c r="D2727" s="11"/>
      <c r="E2727" s="11"/>
      <c r="H2727" s="11"/>
      <c r="I2727" s="202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1"/>
      <c r="AF2727" s="11"/>
      <c r="AG2727" s="11"/>
      <c r="AH2727" s="11"/>
    </row>
    <row r="2728" spans="1:34" x14ac:dyDescent="0.25">
      <c r="A2728" s="11"/>
      <c r="B2728" s="11"/>
      <c r="C2728" s="11"/>
      <c r="D2728" s="11"/>
      <c r="E2728" s="11"/>
      <c r="H2728" s="11"/>
      <c r="I2728" s="202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</row>
    <row r="2729" spans="1:34" x14ac:dyDescent="0.25">
      <c r="A2729" s="11"/>
      <c r="B2729" s="11"/>
      <c r="C2729" s="11"/>
      <c r="D2729" s="11"/>
      <c r="E2729" s="11"/>
      <c r="H2729" s="11"/>
      <c r="I2729" s="202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</row>
    <row r="2730" spans="1:34" x14ac:dyDescent="0.25">
      <c r="A2730" s="11"/>
      <c r="B2730" s="11"/>
      <c r="C2730" s="11"/>
      <c r="D2730" s="11"/>
      <c r="E2730" s="11"/>
      <c r="H2730" s="11"/>
      <c r="I2730" s="202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</row>
    <row r="2731" spans="1:34" x14ac:dyDescent="0.25">
      <c r="A2731" s="11"/>
      <c r="B2731" s="11"/>
      <c r="C2731" s="11"/>
      <c r="D2731" s="11"/>
      <c r="E2731" s="11"/>
      <c r="H2731" s="11"/>
      <c r="I2731" s="202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1"/>
      <c r="AF2731" s="11"/>
      <c r="AG2731" s="11"/>
      <c r="AH2731" s="11"/>
    </row>
    <row r="2732" spans="1:34" x14ac:dyDescent="0.25">
      <c r="A2732" s="11"/>
      <c r="B2732" s="11"/>
      <c r="C2732" s="11"/>
      <c r="D2732" s="11"/>
      <c r="E2732" s="11"/>
      <c r="H2732" s="11"/>
      <c r="I2732" s="202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</row>
    <row r="2733" spans="1:34" x14ac:dyDescent="0.25">
      <c r="A2733" s="11"/>
      <c r="B2733" s="11"/>
      <c r="C2733" s="11"/>
      <c r="D2733" s="11"/>
      <c r="E2733" s="11"/>
      <c r="H2733" s="11"/>
      <c r="I2733" s="202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1"/>
      <c r="AF2733" s="11"/>
      <c r="AG2733" s="11"/>
      <c r="AH2733" s="11"/>
    </row>
    <row r="2734" spans="1:34" x14ac:dyDescent="0.25">
      <c r="A2734" s="11"/>
      <c r="B2734" s="11"/>
      <c r="C2734" s="11"/>
      <c r="D2734" s="11"/>
      <c r="E2734" s="11"/>
      <c r="H2734" s="11"/>
      <c r="I2734" s="202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</row>
    <row r="2735" spans="1:34" x14ac:dyDescent="0.25">
      <c r="A2735" s="11"/>
      <c r="B2735" s="11"/>
      <c r="C2735" s="11"/>
      <c r="D2735" s="11"/>
      <c r="E2735" s="11"/>
      <c r="H2735" s="11"/>
      <c r="I2735" s="202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1"/>
      <c r="AF2735" s="11"/>
      <c r="AG2735" s="11"/>
      <c r="AH2735" s="11"/>
    </row>
    <row r="2736" spans="1:34" x14ac:dyDescent="0.25">
      <c r="A2736" s="11"/>
      <c r="B2736" s="11"/>
      <c r="C2736" s="11"/>
      <c r="D2736" s="11"/>
      <c r="E2736" s="11"/>
      <c r="H2736" s="11"/>
      <c r="I2736" s="202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1"/>
    </row>
    <row r="2737" spans="1:34" x14ac:dyDescent="0.25">
      <c r="A2737" s="11"/>
      <c r="B2737" s="11"/>
      <c r="C2737" s="11"/>
      <c r="D2737" s="11"/>
      <c r="E2737" s="11"/>
      <c r="H2737" s="11"/>
      <c r="I2737" s="202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1"/>
    </row>
    <row r="2738" spans="1:34" x14ac:dyDescent="0.25">
      <c r="A2738" s="11"/>
      <c r="B2738" s="11"/>
      <c r="C2738" s="11"/>
      <c r="D2738" s="11"/>
      <c r="E2738" s="11"/>
      <c r="H2738" s="11"/>
      <c r="I2738" s="202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1"/>
      <c r="AF2738" s="11"/>
      <c r="AG2738" s="11"/>
      <c r="AH2738" s="11"/>
    </row>
    <row r="2739" spans="1:34" x14ac:dyDescent="0.25">
      <c r="A2739" s="11"/>
      <c r="B2739" s="11"/>
      <c r="C2739" s="11"/>
      <c r="D2739" s="11"/>
      <c r="E2739" s="11"/>
      <c r="H2739" s="11"/>
      <c r="I2739" s="202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1"/>
      <c r="AH2739" s="11"/>
    </row>
    <row r="2740" spans="1:34" x14ac:dyDescent="0.25">
      <c r="A2740" s="11"/>
      <c r="B2740" s="11"/>
      <c r="C2740" s="11"/>
      <c r="D2740" s="11"/>
      <c r="E2740" s="11"/>
      <c r="H2740" s="11"/>
      <c r="I2740" s="202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</row>
    <row r="2741" spans="1:34" x14ac:dyDescent="0.25">
      <c r="A2741" s="11"/>
      <c r="B2741" s="11"/>
      <c r="C2741" s="11"/>
      <c r="D2741" s="11"/>
      <c r="E2741" s="11"/>
      <c r="H2741" s="11"/>
      <c r="I2741" s="202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</row>
    <row r="2742" spans="1:34" x14ac:dyDescent="0.25">
      <c r="A2742" s="11"/>
      <c r="B2742" s="11"/>
      <c r="C2742" s="11"/>
      <c r="D2742" s="11"/>
      <c r="E2742" s="11"/>
      <c r="H2742" s="11"/>
      <c r="I2742" s="202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1"/>
      <c r="AH2742" s="11"/>
    </row>
    <row r="2743" spans="1:34" x14ac:dyDescent="0.25">
      <c r="A2743" s="11"/>
      <c r="B2743" s="11"/>
      <c r="C2743" s="11"/>
      <c r="D2743" s="11"/>
      <c r="E2743" s="11"/>
      <c r="H2743" s="11"/>
      <c r="I2743" s="202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</row>
    <row r="2744" spans="1:34" x14ac:dyDescent="0.25">
      <c r="A2744" s="11"/>
      <c r="B2744" s="11"/>
      <c r="C2744" s="11"/>
      <c r="D2744" s="11"/>
      <c r="E2744" s="11"/>
      <c r="H2744" s="11"/>
      <c r="I2744" s="202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1"/>
      <c r="AF2744" s="11"/>
      <c r="AG2744" s="11"/>
      <c r="AH2744" s="11"/>
    </row>
    <row r="2745" spans="1:34" x14ac:dyDescent="0.25">
      <c r="A2745" s="11"/>
      <c r="B2745" s="11"/>
      <c r="C2745" s="11"/>
      <c r="D2745" s="11"/>
      <c r="E2745" s="11"/>
      <c r="H2745" s="11"/>
      <c r="I2745" s="202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</row>
    <row r="2746" spans="1:34" x14ac:dyDescent="0.25">
      <c r="A2746" s="11"/>
      <c r="B2746" s="11"/>
      <c r="C2746" s="11"/>
      <c r="D2746" s="11"/>
      <c r="E2746" s="11"/>
      <c r="H2746" s="11"/>
      <c r="I2746" s="202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1"/>
      <c r="AH2746" s="11"/>
    </row>
    <row r="2747" spans="1:34" x14ac:dyDescent="0.25">
      <c r="A2747" s="11"/>
      <c r="B2747" s="11"/>
      <c r="C2747" s="11"/>
      <c r="D2747" s="11"/>
      <c r="E2747" s="11"/>
      <c r="H2747" s="11"/>
      <c r="I2747" s="202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1"/>
      <c r="AF2747" s="11"/>
      <c r="AG2747" s="11"/>
      <c r="AH2747" s="11"/>
    </row>
    <row r="2748" spans="1:34" x14ac:dyDescent="0.25">
      <c r="A2748" s="11"/>
      <c r="B2748" s="11"/>
      <c r="C2748" s="11"/>
      <c r="D2748" s="11"/>
      <c r="E2748" s="11"/>
      <c r="H2748" s="11"/>
      <c r="I2748" s="202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</row>
    <row r="2749" spans="1:34" x14ac:dyDescent="0.25">
      <c r="A2749" s="11"/>
      <c r="B2749" s="11"/>
      <c r="C2749" s="11"/>
      <c r="D2749" s="11"/>
      <c r="E2749" s="11"/>
      <c r="H2749" s="11"/>
      <c r="I2749" s="202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1"/>
      <c r="AH2749" s="11"/>
    </row>
    <row r="2750" spans="1:34" x14ac:dyDescent="0.25">
      <c r="A2750" s="11"/>
      <c r="B2750" s="11"/>
      <c r="C2750" s="11"/>
      <c r="D2750" s="11"/>
      <c r="E2750" s="11"/>
      <c r="H2750" s="11"/>
      <c r="I2750" s="202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1"/>
      <c r="AF2750" s="11"/>
      <c r="AG2750" s="11"/>
      <c r="AH2750" s="11"/>
    </row>
    <row r="2751" spans="1:34" x14ac:dyDescent="0.25">
      <c r="A2751" s="11"/>
      <c r="B2751" s="11"/>
      <c r="C2751" s="11"/>
      <c r="D2751" s="11"/>
      <c r="E2751" s="11"/>
      <c r="H2751" s="11"/>
      <c r="I2751" s="202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</row>
    <row r="2752" spans="1:34" x14ac:dyDescent="0.25">
      <c r="A2752" s="11"/>
      <c r="B2752" s="11"/>
      <c r="C2752" s="11"/>
      <c r="D2752" s="11"/>
      <c r="E2752" s="11"/>
      <c r="H2752" s="11"/>
      <c r="I2752" s="202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1"/>
      <c r="AH2752" s="11"/>
    </row>
    <row r="2753" spans="1:34" x14ac:dyDescent="0.25">
      <c r="A2753" s="11"/>
      <c r="B2753" s="11"/>
      <c r="C2753" s="11"/>
      <c r="D2753" s="11"/>
      <c r="E2753" s="11"/>
      <c r="H2753" s="11"/>
      <c r="I2753" s="202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1"/>
      <c r="AF2753" s="11"/>
      <c r="AG2753" s="11"/>
      <c r="AH2753" s="11"/>
    </row>
    <row r="2754" spans="1:34" x14ac:dyDescent="0.25">
      <c r="A2754" s="11"/>
      <c r="B2754" s="11"/>
      <c r="C2754" s="11"/>
      <c r="D2754" s="11"/>
      <c r="E2754" s="11"/>
      <c r="H2754" s="11"/>
      <c r="I2754" s="202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1"/>
      <c r="AH2754" s="11"/>
    </row>
    <row r="2755" spans="1:34" x14ac:dyDescent="0.25">
      <c r="A2755" s="11"/>
      <c r="B2755" s="11"/>
      <c r="C2755" s="11"/>
      <c r="D2755" s="11"/>
      <c r="E2755" s="11"/>
      <c r="H2755" s="11"/>
      <c r="I2755" s="202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1"/>
      <c r="AH2755" s="11"/>
    </row>
    <row r="2756" spans="1:34" x14ac:dyDescent="0.25">
      <c r="A2756" s="11"/>
      <c r="B2756" s="11"/>
      <c r="C2756" s="11"/>
      <c r="D2756" s="11"/>
      <c r="E2756" s="11"/>
      <c r="H2756" s="11"/>
      <c r="I2756" s="202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1"/>
      <c r="AF2756" s="11"/>
      <c r="AG2756" s="11"/>
      <c r="AH2756" s="11"/>
    </row>
    <row r="2757" spans="1:34" x14ac:dyDescent="0.25">
      <c r="A2757" s="11"/>
      <c r="B2757" s="11"/>
      <c r="C2757" s="11"/>
      <c r="D2757" s="11"/>
      <c r="E2757" s="11"/>
      <c r="H2757" s="11"/>
      <c r="I2757" s="202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</row>
    <row r="2758" spans="1:34" x14ac:dyDescent="0.25">
      <c r="A2758" s="11"/>
      <c r="B2758" s="11"/>
      <c r="C2758" s="11"/>
      <c r="D2758" s="11"/>
      <c r="E2758" s="11"/>
      <c r="H2758" s="11"/>
      <c r="I2758" s="202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</row>
    <row r="2759" spans="1:34" x14ac:dyDescent="0.25">
      <c r="A2759" s="11"/>
      <c r="B2759" s="11"/>
      <c r="C2759" s="11"/>
      <c r="D2759" s="11"/>
      <c r="E2759" s="11"/>
      <c r="H2759" s="11"/>
      <c r="I2759" s="202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1"/>
      <c r="AF2759" s="11"/>
      <c r="AG2759" s="11"/>
      <c r="AH2759" s="11"/>
    </row>
    <row r="2760" spans="1:34" x14ac:dyDescent="0.25">
      <c r="A2760" s="11"/>
      <c r="B2760" s="11"/>
      <c r="C2760" s="11"/>
      <c r="D2760" s="11"/>
      <c r="E2760" s="11"/>
      <c r="H2760" s="11"/>
      <c r="I2760" s="202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</row>
    <row r="2761" spans="1:34" x14ac:dyDescent="0.25">
      <c r="A2761" s="11"/>
      <c r="B2761" s="11"/>
      <c r="C2761" s="11"/>
      <c r="D2761" s="11"/>
      <c r="E2761" s="11"/>
      <c r="H2761" s="11"/>
      <c r="I2761" s="202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1"/>
      <c r="AH2761" s="11"/>
    </row>
    <row r="2762" spans="1:34" x14ac:dyDescent="0.25">
      <c r="A2762" s="11"/>
      <c r="B2762" s="11"/>
      <c r="C2762" s="11"/>
      <c r="D2762" s="11"/>
      <c r="E2762" s="11"/>
      <c r="H2762" s="11"/>
      <c r="I2762" s="202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</row>
    <row r="2763" spans="1:34" x14ac:dyDescent="0.25">
      <c r="A2763" s="11"/>
      <c r="B2763" s="11"/>
      <c r="C2763" s="11"/>
      <c r="D2763" s="11"/>
      <c r="E2763" s="11"/>
      <c r="H2763" s="11"/>
      <c r="I2763" s="202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1"/>
      <c r="AH2763" s="11"/>
    </row>
    <row r="2764" spans="1:34" x14ac:dyDescent="0.25">
      <c r="A2764" s="11"/>
      <c r="B2764" s="11"/>
      <c r="C2764" s="11"/>
      <c r="D2764" s="11"/>
      <c r="E2764" s="11"/>
      <c r="H2764" s="11"/>
      <c r="I2764" s="202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1"/>
      <c r="AH2764" s="11"/>
    </row>
    <row r="2765" spans="1:34" x14ac:dyDescent="0.25">
      <c r="A2765" s="11"/>
      <c r="B2765" s="11"/>
      <c r="C2765" s="11"/>
      <c r="D2765" s="11"/>
      <c r="E2765" s="11"/>
      <c r="H2765" s="11"/>
      <c r="I2765" s="202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</row>
    <row r="2766" spans="1:34" x14ac:dyDescent="0.25">
      <c r="A2766" s="11"/>
      <c r="B2766" s="11"/>
      <c r="C2766" s="11"/>
      <c r="D2766" s="11"/>
      <c r="E2766" s="11"/>
      <c r="H2766" s="11"/>
      <c r="I2766" s="202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1"/>
      <c r="AH2766" s="11"/>
    </row>
    <row r="2767" spans="1:34" x14ac:dyDescent="0.25">
      <c r="A2767" s="11"/>
      <c r="B2767" s="11"/>
      <c r="C2767" s="11"/>
      <c r="D2767" s="11"/>
      <c r="E2767" s="11"/>
      <c r="H2767" s="11"/>
      <c r="I2767" s="202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1"/>
      <c r="AH2767" s="11"/>
    </row>
    <row r="2768" spans="1:34" x14ac:dyDescent="0.25">
      <c r="A2768" s="11"/>
      <c r="B2768" s="11"/>
      <c r="C2768" s="11"/>
      <c r="D2768" s="11"/>
      <c r="E2768" s="11"/>
      <c r="H2768" s="11"/>
      <c r="I2768" s="202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1"/>
      <c r="AF2768" s="11"/>
      <c r="AG2768" s="11"/>
      <c r="AH2768" s="11"/>
    </row>
    <row r="2769" spans="1:34" x14ac:dyDescent="0.25">
      <c r="A2769" s="11"/>
      <c r="B2769" s="11"/>
      <c r="C2769" s="11"/>
      <c r="D2769" s="11"/>
      <c r="E2769" s="11"/>
      <c r="H2769" s="11"/>
      <c r="I2769" s="202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</row>
    <row r="2770" spans="1:34" x14ac:dyDescent="0.25">
      <c r="A2770" s="11"/>
      <c r="B2770" s="11"/>
      <c r="C2770" s="11"/>
      <c r="D2770" s="11"/>
      <c r="E2770" s="11"/>
      <c r="H2770" s="11"/>
      <c r="I2770" s="202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1"/>
      <c r="AH2770" s="11"/>
    </row>
    <row r="2771" spans="1:34" x14ac:dyDescent="0.25">
      <c r="A2771" s="11"/>
      <c r="B2771" s="11"/>
      <c r="C2771" s="11"/>
      <c r="D2771" s="11"/>
      <c r="E2771" s="11"/>
      <c r="H2771" s="11"/>
      <c r="I2771" s="202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1"/>
      <c r="AF2771" s="11"/>
      <c r="AG2771" s="11"/>
      <c r="AH2771" s="11"/>
    </row>
    <row r="2772" spans="1:34" x14ac:dyDescent="0.25">
      <c r="A2772" s="11"/>
      <c r="B2772" s="11"/>
      <c r="C2772" s="11"/>
      <c r="D2772" s="11"/>
      <c r="E2772" s="11"/>
      <c r="H2772" s="11"/>
      <c r="I2772" s="202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1"/>
      <c r="AH2772" s="11"/>
    </row>
    <row r="2773" spans="1:34" x14ac:dyDescent="0.25">
      <c r="A2773" s="11"/>
      <c r="B2773" s="11"/>
      <c r="C2773" s="11"/>
      <c r="D2773" s="11"/>
      <c r="E2773" s="11"/>
      <c r="H2773" s="11"/>
      <c r="I2773" s="202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1"/>
      <c r="AH2773" s="11"/>
    </row>
    <row r="2774" spans="1:34" x14ac:dyDescent="0.25">
      <c r="A2774" s="11"/>
      <c r="B2774" s="11"/>
      <c r="C2774" s="11"/>
      <c r="D2774" s="11"/>
      <c r="E2774" s="11"/>
      <c r="H2774" s="11"/>
      <c r="I2774" s="202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</row>
    <row r="2775" spans="1:34" x14ac:dyDescent="0.25">
      <c r="A2775" s="11"/>
      <c r="B2775" s="11"/>
      <c r="C2775" s="11"/>
      <c r="D2775" s="11"/>
      <c r="E2775" s="11"/>
      <c r="H2775" s="11"/>
      <c r="I2775" s="202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1"/>
      <c r="AH2775" s="11"/>
    </row>
    <row r="2776" spans="1:34" x14ac:dyDescent="0.25">
      <c r="A2776" s="11"/>
      <c r="B2776" s="11"/>
      <c r="C2776" s="11"/>
      <c r="D2776" s="11"/>
      <c r="E2776" s="11"/>
      <c r="H2776" s="11"/>
      <c r="I2776" s="202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1"/>
      <c r="AH2776" s="11"/>
    </row>
    <row r="2777" spans="1:34" x14ac:dyDescent="0.25">
      <c r="A2777" s="11"/>
      <c r="B2777" s="11"/>
      <c r="C2777" s="11"/>
      <c r="D2777" s="11"/>
      <c r="E2777" s="11"/>
      <c r="H2777" s="11"/>
      <c r="I2777" s="202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1"/>
      <c r="AF2777" s="11"/>
      <c r="AG2777" s="11"/>
      <c r="AH2777" s="11"/>
    </row>
    <row r="2778" spans="1:34" x14ac:dyDescent="0.25">
      <c r="A2778" s="11"/>
      <c r="B2778" s="11"/>
      <c r="C2778" s="11"/>
      <c r="D2778" s="11"/>
      <c r="E2778" s="11"/>
      <c r="H2778" s="11"/>
      <c r="I2778" s="202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1"/>
      <c r="AH2778" s="11"/>
    </row>
    <row r="2779" spans="1:34" x14ac:dyDescent="0.25">
      <c r="A2779" s="11"/>
      <c r="B2779" s="11"/>
      <c r="C2779" s="11"/>
      <c r="D2779" s="11"/>
      <c r="E2779" s="11"/>
      <c r="H2779" s="11"/>
      <c r="I2779" s="202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1"/>
      <c r="AH2779" s="11"/>
    </row>
    <row r="2780" spans="1:34" x14ac:dyDescent="0.25">
      <c r="A2780" s="11"/>
      <c r="B2780" s="11"/>
      <c r="C2780" s="11"/>
      <c r="D2780" s="11"/>
      <c r="E2780" s="11"/>
      <c r="H2780" s="11"/>
      <c r="I2780" s="202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1"/>
      <c r="AF2780" s="11"/>
      <c r="AG2780" s="11"/>
      <c r="AH2780" s="11"/>
    </row>
    <row r="2781" spans="1:34" x14ac:dyDescent="0.25">
      <c r="A2781" s="11"/>
      <c r="B2781" s="11"/>
      <c r="C2781" s="11"/>
      <c r="D2781" s="11"/>
      <c r="E2781" s="11"/>
      <c r="H2781" s="11"/>
      <c r="I2781" s="202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1"/>
      <c r="AH2781" s="11"/>
    </row>
    <row r="2782" spans="1:34" x14ac:dyDescent="0.25">
      <c r="A2782" s="11"/>
      <c r="B2782" s="11"/>
      <c r="C2782" s="11"/>
      <c r="D2782" s="11"/>
      <c r="E2782" s="11"/>
      <c r="H2782" s="11"/>
      <c r="I2782" s="202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</row>
    <row r="2783" spans="1:34" x14ac:dyDescent="0.25">
      <c r="A2783" s="11"/>
      <c r="B2783" s="11"/>
      <c r="C2783" s="11"/>
      <c r="D2783" s="11"/>
      <c r="E2783" s="11"/>
      <c r="H2783" s="11"/>
      <c r="I2783" s="202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1"/>
      <c r="AF2783" s="11"/>
      <c r="AG2783" s="11"/>
      <c r="AH2783" s="11"/>
    </row>
    <row r="2784" spans="1:34" x14ac:dyDescent="0.25">
      <c r="A2784" s="11"/>
      <c r="B2784" s="11"/>
      <c r="C2784" s="11"/>
      <c r="D2784" s="11"/>
      <c r="E2784" s="11"/>
      <c r="H2784" s="11"/>
      <c r="I2784" s="202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1"/>
      <c r="AF2784" s="11"/>
      <c r="AG2784" s="11"/>
      <c r="AH2784" s="11"/>
    </row>
    <row r="2785" spans="1:34" x14ac:dyDescent="0.25">
      <c r="A2785" s="11"/>
      <c r="B2785" s="11"/>
      <c r="C2785" s="11"/>
      <c r="D2785" s="11"/>
      <c r="E2785" s="11"/>
      <c r="H2785" s="11"/>
      <c r="I2785" s="202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1"/>
      <c r="AF2785" s="11"/>
      <c r="AG2785" s="11"/>
      <c r="AH2785" s="11"/>
    </row>
    <row r="2786" spans="1:34" x14ac:dyDescent="0.25">
      <c r="A2786" s="11"/>
      <c r="B2786" s="11"/>
      <c r="C2786" s="11"/>
      <c r="D2786" s="11"/>
      <c r="E2786" s="11"/>
      <c r="H2786" s="11"/>
      <c r="I2786" s="202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1"/>
      <c r="AF2786" s="11"/>
      <c r="AG2786" s="11"/>
      <c r="AH2786" s="11"/>
    </row>
    <row r="2787" spans="1:34" x14ac:dyDescent="0.25">
      <c r="A2787" s="11"/>
      <c r="B2787" s="11"/>
      <c r="C2787" s="11"/>
      <c r="D2787" s="11"/>
      <c r="E2787" s="11"/>
      <c r="H2787" s="11"/>
      <c r="I2787" s="202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1"/>
      <c r="AF2787" s="11"/>
      <c r="AG2787" s="11"/>
      <c r="AH2787" s="11"/>
    </row>
    <row r="2788" spans="1:34" x14ac:dyDescent="0.25">
      <c r="A2788" s="11"/>
      <c r="B2788" s="11"/>
      <c r="C2788" s="11"/>
      <c r="D2788" s="11"/>
      <c r="E2788" s="11"/>
      <c r="H2788" s="11"/>
      <c r="I2788" s="202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1"/>
      <c r="AF2788" s="11"/>
      <c r="AG2788" s="11"/>
      <c r="AH2788" s="11"/>
    </row>
    <row r="2789" spans="1:34" x14ac:dyDescent="0.25">
      <c r="A2789" s="11"/>
      <c r="B2789" s="11"/>
      <c r="C2789" s="11"/>
      <c r="D2789" s="11"/>
      <c r="E2789" s="11"/>
      <c r="H2789" s="11"/>
      <c r="I2789" s="202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1"/>
      <c r="AF2789" s="11"/>
      <c r="AG2789" s="11"/>
      <c r="AH2789" s="11"/>
    </row>
    <row r="2790" spans="1:34" x14ac:dyDescent="0.25">
      <c r="A2790" s="11"/>
      <c r="B2790" s="11"/>
      <c r="C2790" s="11"/>
      <c r="D2790" s="11"/>
      <c r="E2790" s="11"/>
      <c r="H2790" s="11"/>
      <c r="I2790" s="202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</row>
    <row r="2791" spans="1:34" x14ac:dyDescent="0.25">
      <c r="A2791" s="11"/>
      <c r="B2791" s="11"/>
      <c r="C2791" s="11"/>
      <c r="D2791" s="11"/>
      <c r="E2791" s="11"/>
      <c r="H2791" s="11"/>
      <c r="I2791" s="202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1"/>
      <c r="AF2791" s="11"/>
      <c r="AG2791" s="11"/>
      <c r="AH2791" s="11"/>
    </row>
    <row r="2792" spans="1:34" x14ac:dyDescent="0.25">
      <c r="A2792" s="11"/>
      <c r="B2792" s="11"/>
      <c r="C2792" s="11"/>
      <c r="D2792" s="11"/>
      <c r="E2792" s="11"/>
      <c r="H2792" s="11"/>
      <c r="I2792" s="202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</row>
    <row r="2793" spans="1:34" x14ac:dyDescent="0.25">
      <c r="A2793" s="11"/>
      <c r="B2793" s="11"/>
      <c r="C2793" s="11"/>
      <c r="D2793" s="11"/>
      <c r="E2793" s="11"/>
      <c r="H2793" s="11"/>
      <c r="I2793" s="202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</row>
    <row r="2794" spans="1:34" x14ac:dyDescent="0.25">
      <c r="A2794" s="11"/>
      <c r="B2794" s="11"/>
      <c r="C2794" s="11"/>
      <c r="D2794" s="11"/>
      <c r="E2794" s="11"/>
      <c r="H2794" s="11"/>
      <c r="I2794" s="202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</row>
    <row r="2795" spans="1:34" x14ac:dyDescent="0.25">
      <c r="A2795" s="11"/>
      <c r="B2795" s="11"/>
      <c r="C2795" s="11"/>
      <c r="D2795" s="11"/>
      <c r="E2795" s="11"/>
      <c r="H2795" s="11"/>
      <c r="I2795" s="202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1"/>
      <c r="AF2795" s="11"/>
      <c r="AG2795" s="11"/>
      <c r="AH2795" s="11"/>
    </row>
    <row r="2796" spans="1:34" x14ac:dyDescent="0.25">
      <c r="A2796" s="11"/>
      <c r="B2796" s="11"/>
      <c r="C2796" s="11"/>
      <c r="D2796" s="11"/>
      <c r="E2796" s="11"/>
      <c r="H2796" s="11"/>
      <c r="I2796" s="202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1"/>
      <c r="AF2796" s="11"/>
      <c r="AG2796" s="11"/>
      <c r="AH2796" s="11"/>
    </row>
    <row r="2797" spans="1:34" x14ac:dyDescent="0.25">
      <c r="A2797" s="11"/>
      <c r="B2797" s="11"/>
      <c r="C2797" s="11"/>
      <c r="D2797" s="11"/>
      <c r="E2797" s="11"/>
      <c r="H2797" s="11"/>
      <c r="I2797" s="202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</row>
    <row r="2798" spans="1:34" x14ac:dyDescent="0.25">
      <c r="A2798" s="11"/>
      <c r="B2798" s="11"/>
      <c r="C2798" s="11"/>
      <c r="D2798" s="11"/>
      <c r="E2798" s="11"/>
      <c r="H2798" s="11"/>
      <c r="I2798" s="202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1"/>
      <c r="AF2798" s="11"/>
      <c r="AG2798" s="11"/>
      <c r="AH2798" s="11"/>
    </row>
    <row r="2799" spans="1:34" x14ac:dyDescent="0.25">
      <c r="A2799" s="11"/>
      <c r="B2799" s="11"/>
      <c r="C2799" s="11"/>
      <c r="D2799" s="11"/>
      <c r="E2799" s="11"/>
      <c r="H2799" s="11"/>
      <c r="I2799" s="202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1"/>
      <c r="AF2799" s="11"/>
      <c r="AG2799" s="11"/>
      <c r="AH2799" s="11"/>
    </row>
    <row r="2800" spans="1:34" x14ac:dyDescent="0.25">
      <c r="A2800" s="11"/>
      <c r="B2800" s="11"/>
      <c r="C2800" s="11"/>
      <c r="D2800" s="11"/>
      <c r="E2800" s="11"/>
      <c r="H2800" s="11"/>
      <c r="I2800" s="202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1"/>
      <c r="AF2800" s="11"/>
      <c r="AG2800" s="11"/>
      <c r="AH2800" s="11"/>
    </row>
    <row r="2801" spans="1:34" x14ac:dyDescent="0.25">
      <c r="A2801" s="11"/>
      <c r="B2801" s="11"/>
      <c r="C2801" s="11"/>
      <c r="D2801" s="11"/>
      <c r="E2801" s="11"/>
      <c r="H2801" s="11"/>
      <c r="I2801" s="202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</row>
    <row r="2802" spans="1:34" x14ac:dyDescent="0.25">
      <c r="A2802" s="11"/>
      <c r="B2802" s="11"/>
      <c r="C2802" s="11"/>
      <c r="D2802" s="11"/>
      <c r="E2802" s="11"/>
      <c r="H2802" s="11"/>
      <c r="I2802" s="202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</row>
    <row r="2803" spans="1:34" x14ac:dyDescent="0.25">
      <c r="A2803" s="11"/>
      <c r="B2803" s="11"/>
      <c r="C2803" s="11"/>
      <c r="D2803" s="11"/>
      <c r="E2803" s="11"/>
      <c r="H2803" s="11"/>
      <c r="I2803" s="202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/>
      <c r="AE2803" s="11"/>
      <c r="AF2803" s="11"/>
      <c r="AG2803" s="11"/>
      <c r="AH2803" s="11"/>
    </row>
    <row r="2804" spans="1:34" x14ac:dyDescent="0.25">
      <c r="A2804" s="11"/>
      <c r="B2804" s="11"/>
      <c r="C2804" s="11"/>
      <c r="D2804" s="11"/>
      <c r="E2804" s="11"/>
      <c r="H2804" s="11"/>
      <c r="I2804" s="202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/>
      <c r="AE2804" s="11"/>
      <c r="AF2804" s="11"/>
      <c r="AG2804" s="11"/>
      <c r="AH2804" s="11"/>
    </row>
    <row r="2805" spans="1:34" x14ac:dyDescent="0.25">
      <c r="A2805" s="11"/>
      <c r="B2805" s="11"/>
      <c r="C2805" s="11"/>
      <c r="D2805" s="11"/>
      <c r="E2805" s="11"/>
      <c r="H2805" s="11"/>
      <c r="I2805" s="202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/>
      <c r="AE2805" s="11"/>
      <c r="AF2805" s="11"/>
      <c r="AG2805" s="11"/>
      <c r="AH2805" s="11"/>
    </row>
    <row r="2806" spans="1:34" x14ac:dyDescent="0.25">
      <c r="A2806" s="11"/>
      <c r="B2806" s="11"/>
      <c r="C2806" s="11"/>
      <c r="D2806" s="11"/>
      <c r="E2806" s="11"/>
      <c r="H2806" s="11"/>
      <c r="I2806" s="202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</row>
    <row r="2807" spans="1:34" x14ac:dyDescent="0.25">
      <c r="A2807" s="11"/>
      <c r="B2807" s="11"/>
      <c r="C2807" s="11"/>
      <c r="D2807" s="11"/>
      <c r="E2807" s="11"/>
      <c r="H2807" s="11"/>
      <c r="I2807" s="202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</row>
    <row r="2808" spans="1:34" x14ac:dyDescent="0.25">
      <c r="A2808" s="11"/>
      <c r="B2808" s="11"/>
      <c r="C2808" s="11"/>
      <c r="D2808" s="11"/>
      <c r="E2808" s="11"/>
      <c r="H2808" s="11"/>
      <c r="I2808" s="202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/>
      <c r="AE2808" s="11"/>
      <c r="AF2808" s="11"/>
      <c r="AG2808" s="11"/>
      <c r="AH2808" s="11"/>
    </row>
    <row r="2809" spans="1:34" x14ac:dyDescent="0.25">
      <c r="A2809" s="11"/>
      <c r="B2809" s="11"/>
      <c r="C2809" s="11"/>
      <c r="D2809" s="11"/>
      <c r="E2809" s="11"/>
      <c r="H2809" s="11"/>
      <c r="I2809" s="202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</row>
    <row r="2810" spans="1:34" x14ac:dyDescent="0.25">
      <c r="A2810" s="11"/>
      <c r="B2810" s="11"/>
      <c r="C2810" s="11"/>
      <c r="D2810" s="11"/>
      <c r="E2810" s="11"/>
      <c r="H2810" s="11"/>
      <c r="I2810" s="202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/>
      <c r="AE2810" s="11"/>
      <c r="AF2810" s="11"/>
      <c r="AG2810" s="11"/>
      <c r="AH2810" s="11"/>
    </row>
    <row r="2811" spans="1:34" x14ac:dyDescent="0.25">
      <c r="A2811" s="11"/>
      <c r="B2811" s="11"/>
      <c r="C2811" s="11"/>
      <c r="D2811" s="11"/>
      <c r="E2811" s="11"/>
      <c r="H2811" s="11"/>
      <c r="I2811" s="202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/>
      <c r="AE2811" s="11"/>
      <c r="AF2811" s="11"/>
      <c r="AG2811" s="11"/>
      <c r="AH2811" s="11"/>
    </row>
    <row r="2812" spans="1:34" x14ac:dyDescent="0.25">
      <c r="A2812" s="11"/>
      <c r="B2812" s="11"/>
      <c r="C2812" s="11"/>
      <c r="D2812" s="11"/>
      <c r="E2812" s="11"/>
      <c r="H2812" s="11"/>
      <c r="I2812" s="202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</row>
    <row r="2813" spans="1:34" x14ac:dyDescent="0.25">
      <c r="A2813" s="11"/>
      <c r="B2813" s="11"/>
      <c r="C2813" s="11"/>
      <c r="D2813" s="11"/>
      <c r="E2813" s="11"/>
      <c r="H2813" s="11"/>
      <c r="I2813" s="202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/>
      <c r="AE2813" s="11"/>
      <c r="AF2813" s="11"/>
      <c r="AG2813" s="11"/>
      <c r="AH2813" s="11"/>
    </row>
    <row r="2814" spans="1:34" x14ac:dyDescent="0.25">
      <c r="A2814" s="11"/>
      <c r="B2814" s="11"/>
      <c r="C2814" s="11"/>
      <c r="D2814" s="11"/>
      <c r="E2814" s="11"/>
      <c r="H2814" s="11"/>
      <c r="I2814" s="202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/>
      <c r="AE2814" s="11"/>
      <c r="AF2814" s="11"/>
      <c r="AG2814" s="11"/>
      <c r="AH2814" s="11"/>
    </row>
    <row r="2815" spans="1:34" x14ac:dyDescent="0.25">
      <c r="A2815" s="11"/>
      <c r="B2815" s="11"/>
      <c r="C2815" s="11"/>
      <c r="D2815" s="11"/>
      <c r="E2815" s="11"/>
      <c r="H2815" s="11"/>
      <c r="I2815" s="202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/>
      <c r="AE2815" s="11"/>
      <c r="AF2815" s="11"/>
      <c r="AG2815" s="11"/>
      <c r="AH2815" s="11"/>
    </row>
    <row r="2816" spans="1:34" x14ac:dyDescent="0.25">
      <c r="A2816" s="11"/>
      <c r="B2816" s="11"/>
      <c r="C2816" s="11"/>
      <c r="D2816" s="11"/>
      <c r="E2816" s="11"/>
      <c r="H2816" s="11"/>
      <c r="I2816" s="202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/>
      <c r="AE2816" s="11"/>
      <c r="AF2816" s="11"/>
      <c r="AG2816" s="11"/>
      <c r="AH2816" s="11"/>
    </row>
    <row r="2817" spans="1:34" x14ac:dyDescent="0.25">
      <c r="A2817" s="11"/>
      <c r="B2817" s="11"/>
      <c r="C2817" s="11"/>
      <c r="D2817" s="11"/>
      <c r="E2817" s="11"/>
      <c r="H2817" s="11"/>
      <c r="I2817" s="202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/>
      <c r="AE2817" s="11"/>
      <c r="AF2817" s="11"/>
      <c r="AG2817" s="11"/>
      <c r="AH2817" s="11"/>
    </row>
    <row r="2818" spans="1:34" x14ac:dyDescent="0.25">
      <c r="A2818" s="11"/>
      <c r="B2818" s="11"/>
      <c r="C2818" s="11"/>
      <c r="D2818" s="11"/>
      <c r="E2818" s="11"/>
      <c r="H2818" s="11"/>
      <c r="I2818" s="202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/>
      <c r="AE2818" s="11"/>
      <c r="AF2818" s="11"/>
      <c r="AG2818" s="11"/>
      <c r="AH2818" s="11"/>
    </row>
    <row r="2819" spans="1:34" x14ac:dyDescent="0.25">
      <c r="A2819" s="11"/>
      <c r="B2819" s="11"/>
      <c r="C2819" s="11"/>
      <c r="D2819" s="11"/>
      <c r="E2819" s="11"/>
      <c r="H2819" s="11"/>
      <c r="I2819" s="202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</row>
    <row r="2820" spans="1:34" x14ac:dyDescent="0.25">
      <c r="A2820" s="11"/>
      <c r="B2820" s="11"/>
      <c r="C2820" s="11"/>
      <c r="D2820" s="11"/>
      <c r="E2820" s="11"/>
      <c r="H2820" s="11"/>
      <c r="I2820" s="202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/>
      <c r="AE2820" s="11"/>
      <c r="AF2820" s="11"/>
      <c r="AG2820" s="11"/>
      <c r="AH2820" s="11"/>
    </row>
    <row r="2821" spans="1:34" x14ac:dyDescent="0.25">
      <c r="A2821" s="11"/>
      <c r="B2821" s="11"/>
      <c r="C2821" s="11"/>
      <c r="D2821" s="11"/>
      <c r="E2821" s="11"/>
      <c r="H2821" s="11"/>
      <c r="I2821" s="202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/>
      <c r="AE2821" s="11"/>
      <c r="AF2821" s="11"/>
      <c r="AG2821" s="11"/>
      <c r="AH2821" s="11"/>
    </row>
    <row r="2822" spans="1:34" x14ac:dyDescent="0.25">
      <c r="A2822" s="11"/>
      <c r="B2822" s="11"/>
      <c r="C2822" s="11"/>
      <c r="D2822" s="11"/>
      <c r="E2822" s="11"/>
      <c r="H2822" s="11"/>
      <c r="I2822" s="202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/>
      <c r="AE2822" s="11"/>
      <c r="AF2822" s="11"/>
      <c r="AG2822" s="11"/>
      <c r="AH2822" s="11"/>
    </row>
    <row r="2823" spans="1:34" x14ac:dyDescent="0.25">
      <c r="A2823" s="11"/>
      <c r="B2823" s="11"/>
      <c r="C2823" s="11"/>
      <c r="D2823" s="11"/>
      <c r="E2823" s="11"/>
      <c r="H2823" s="11"/>
      <c r="I2823" s="202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/>
      <c r="AE2823" s="11"/>
      <c r="AF2823" s="11"/>
      <c r="AG2823" s="11"/>
      <c r="AH2823" s="11"/>
    </row>
    <row r="2824" spans="1:34" x14ac:dyDescent="0.25">
      <c r="A2824" s="11"/>
      <c r="B2824" s="11"/>
      <c r="C2824" s="11"/>
      <c r="D2824" s="11"/>
      <c r="E2824" s="11"/>
      <c r="H2824" s="11"/>
      <c r="I2824" s="202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/>
      <c r="AE2824" s="11"/>
      <c r="AF2824" s="11"/>
      <c r="AG2824" s="11"/>
      <c r="AH2824" s="11"/>
    </row>
    <row r="2825" spans="1:34" x14ac:dyDescent="0.25">
      <c r="A2825" s="11"/>
      <c r="B2825" s="11"/>
      <c r="C2825" s="11"/>
      <c r="D2825" s="11"/>
      <c r="E2825" s="11"/>
      <c r="H2825" s="11"/>
      <c r="I2825" s="202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</row>
    <row r="2826" spans="1:34" x14ac:dyDescent="0.25">
      <c r="A2826" s="11"/>
      <c r="B2826" s="11"/>
      <c r="C2826" s="11"/>
      <c r="D2826" s="11"/>
      <c r="E2826" s="11"/>
      <c r="H2826" s="11"/>
      <c r="I2826" s="202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</row>
    <row r="2827" spans="1:34" x14ac:dyDescent="0.25">
      <c r="A2827" s="11"/>
      <c r="B2827" s="11"/>
      <c r="C2827" s="11"/>
      <c r="D2827" s="11"/>
      <c r="E2827" s="11"/>
      <c r="H2827" s="11"/>
      <c r="I2827" s="202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/>
      <c r="AE2827" s="11"/>
      <c r="AF2827" s="11"/>
      <c r="AG2827" s="11"/>
      <c r="AH2827" s="11"/>
    </row>
    <row r="2828" spans="1:34" x14ac:dyDescent="0.25">
      <c r="A2828" s="11"/>
      <c r="B2828" s="11"/>
      <c r="C2828" s="11"/>
      <c r="D2828" s="11"/>
      <c r="E2828" s="11"/>
      <c r="H2828" s="11"/>
      <c r="I2828" s="202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</row>
    <row r="2829" spans="1:34" x14ac:dyDescent="0.25">
      <c r="A2829" s="11"/>
      <c r="B2829" s="11"/>
      <c r="C2829" s="11"/>
      <c r="D2829" s="11"/>
      <c r="E2829" s="11"/>
      <c r="H2829" s="11"/>
      <c r="I2829" s="202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/>
      <c r="AE2829" s="11"/>
      <c r="AF2829" s="11"/>
      <c r="AG2829" s="11"/>
      <c r="AH2829" s="11"/>
    </row>
    <row r="2830" spans="1:34" x14ac:dyDescent="0.25">
      <c r="A2830" s="11"/>
      <c r="B2830" s="11"/>
      <c r="C2830" s="11"/>
      <c r="D2830" s="11"/>
      <c r="E2830" s="11"/>
      <c r="H2830" s="11"/>
      <c r="I2830" s="202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/>
      <c r="AE2830" s="11"/>
      <c r="AF2830" s="11"/>
      <c r="AG2830" s="11"/>
      <c r="AH2830" s="11"/>
    </row>
    <row r="2831" spans="1:34" x14ac:dyDescent="0.25">
      <c r="A2831" s="11"/>
      <c r="B2831" s="11"/>
      <c r="C2831" s="11"/>
      <c r="D2831" s="11"/>
      <c r="E2831" s="11"/>
      <c r="H2831" s="11"/>
      <c r="I2831" s="202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/>
      <c r="AE2831" s="11"/>
      <c r="AF2831" s="11"/>
      <c r="AG2831" s="11"/>
      <c r="AH2831" s="11"/>
    </row>
    <row r="2832" spans="1:34" x14ac:dyDescent="0.25">
      <c r="A2832" s="11"/>
      <c r="B2832" s="11"/>
      <c r="C2832" s="11"/>
      <c r="D2832" s="11"/>
      <c r="E2832" s="11"/>
      <c r="H2832" s="11"/>
      <c r="I2832" s="202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/>
      <c r="AE2832" s="11"/>
      <c r="AF2832" s="11"/>
      <c r="AG2832" s="11"/>
      <c r="AH2832" s="11"/>
    </row>
    <row r="2833" spans="1:34" x14ac:dyDescent="0.25">
      <c r="A2833" s="11"/>
      <c r="B2833" s="11"/>
      <c r="C2833" s="11"/>
      <c r="D2833" s="11"/>
      <c r="E2833" s="11"/>
      <c r="H2833" s="11"/>
      <c r="I2833" s="202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/>
      <c r="AE2833" s="11"/>
      <c r="AF2833" s="11"/>
      <c r="AG2833" s="11"/>
      <c r="AH2833" s="11"/>
    </row>
    <row r="2834" spans="1:34" x14ac:dyDescent="0.25">
      <c r="A2834" s="11"/>
      <c r="B2834" s="11"/>
      <c r="C2834" s="11"/>
      <c r="D2834" s="11"/>
      <c r="E2834" s="11"/>
      <c r="H2834" s="11"/>
      <c r="I2834" s="202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</row>
    <row r="2835" spans="1:34" x14ac:dyDescent="0.25">
      <c r="A2835" s="11"/>
      <c r="B2835" s="11"/>
      <c r="C2835" s="11"/>
      <c r="D2835" s="11"/>
      <c r="E2835" s="11"/>
      <c r="H2835" s="11"/>
      <c r="I2835" s="202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</row>
    <row r="2836" spans="1:34" x14ac:dyDescent="0.25">
      <c r="A2836" s="11"/>
      <c r="B2836" s="11"/>
      <c r="C2836" s="11"/>
      <c r="D2836" s="11"/>
      <c r="E2836" s="11"/>
      <c r="H2836" s="11"/>
      <c r="I2836" s="202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</row>
    <row r="2837" spans="1:34" x14ac:dyDescent="0.25">
      <c r="A2837" s="11"/>
      <c r="B2837" s="11"/>
      <c r="C2837" s="11"/>
      <c r="D2837" s="11"/>
      <c r="E2837" s="11"/>
      <c r="H2837" s="11"/>
      <c r="I2837" s="202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/>
      <c r="AE2837" s="11"/>
      <c r="AF2837" s="11"/>
      <c r="AG2837" s="11"/>
      <c r="AH2837" s="11"/>
    </row>
    <row r="2838" spans="1:34" x14ac:dyDescent="0.25">
      <c r="A2838" s="11"/>
      <c r="B2838" s="11"/>
      <c r="C2838" s="11"/>
      <c r="D2838" s="11"/>
      <c r="E2838" s="11"/>
      <c r="H2838" s="11"/>
      <c r="I2838" s="202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/>
      <c r="AE2838" s="11"/>
      <c r="AF2838" s="11"/>
      <c r="AG2838" s="11"/>
      <c r="AH2838" s="11"/>
    </row>
    <row r="2839" spans="1:34" x14ac:dyDescent="0.25">
      <c r="A2839" s="11"/>
      <c r="B2839" s="11"/>
      <c r="C2839" s="11"/>
      <c r="D2839" s="11"/>
      <c r="E2839" s="11"/>
      <c r="H2839" s="11"/>
      <c r="I2839" s="202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</row>
    <row r="2840" spans="1:34" x14ac:dyDescent="0.25">
      <c r="A2840" s="11"/>
      <c r="B2840" s="11"/>
      <c r="C2840" s="11"/>
      <c r="D2840" s="11"/>
      <c r="E2840" s="11"/>
      <c r="H2840" s="11"/>
      <c r="I2840" s="202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</row>
    <row r="2841" spans="1:34" x14ac:dyDescent="0.25">
      <c r="A2841" s="11"/>
      <c r="B2841" s="11"/>
      <c r="C2841" s="11"/>
      <c r="D2841" s="11"/>
      <c r="E2841" s="11"/>
      <c r="H2841" s="11"/>
      <c r="I2841" s="202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</row>
    <row r="2842" spans="1:34" x14ac:dyDescent="0.25">
      <c r="A2842" s="11"/>
      <c r="B2842" s="11"/>
      <c r="C2842" s="11"/>
      <c r="D2842" s="11"/>
      <c r="E2842" s="11"/>
      <c r="H2842" s="11"/>
      <c r="I2842" s="202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</row>
    <row r="2843" spans="1:34" x14ac:dyDescent="0.25">
      <c r="A2843" s="11"/>
      <c r="B2843" s="11"/>
      <c r="C2843" s="11"/>
      <c r="D2843" s="11"/>
      <c r="E2843" s="11"/>
      <c r="H2843" s="11"/>
      <c r="I2843" s="202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/>
      <c r="AE2843" s="11"/>
      <c r="AF2843" s="11"/>
      <c r="AG2843" s="11"/>
      <c r="AH2843" s="11"/>
    </row>
    <row r="2844" spans="1:34" x14ac:dyDescent="0.25">
      <c r="A2844" s="11"/>
      <c r="B2844" s="11"/>
      <c r="C2844" s="11"/>
      <c r="D2844" s="11"/>
      <c r="E2844" s="11"/>
      <c r="H2844" s="11"/>
      <c r="I2844" s="202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/>
      <c r="AE2844" s="11"/>
      <c r="AF2844" s="11"/>
      <c r="AG2844" s="11"/>
      <c r="AH2844" s="11"/>
    </row>
    <row r="2845" spans="1:34" x14ac:dyDescent="0.25">
      <c r="A2845" s="11"/>
      <c r="B2845" s="11"/>
      <c r="C2845" s="11"/>
      <c r="D2845" s="11"/>
      <c r="E2845" s="11"/>
      <c r="H2845" s="11"/>
      <c r="I2845" s="202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/>
      <c r="AE2845" s="11"/>
      <c r="AF2845" s="11"/>
      <c r="AG2845" s="11"/>
      <c r="AH2845" s="11"/>
    </row>
    <row r="2846" spans="1:34" x14ac:dyDescent="0.25">
      <c r="A2846" s="11"/>
      <c r="B2846" s="11"/>
      <c r="C2846" s="11"/>
      <c r="D2846" s="11"/>
      <c r="E2846" s="11"/>
      <c r="H2846" s="11"/>
      <c r="I2846" s="202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</row>
    <row r="2847" spans="1:34" x14ac:dyDescent="0.25">
      <c r="A2847" s="11"/>
      <c r="B2847" s="11"/>
      <c r="C2847" s="11"/>
      <c r="D2847" s="11"/>
      <c r="E2847" s="11"/>
      <c r="H2847" s="11"/>
      <c r="I2847" s="202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</row>
    <row r="2848" spans="1:34" x14ac:dyDescent="0.25">
      <c r="A2848" s="11"/>
      <c r="B2848" s="11"/>
      <c r="C2848" s="11"/>
      <c r="D2848" s="11"/>
      <c r="E2848" s="11"/>
      <c r="H2848" s="11"/>
      <c r="I2848" s="202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/>
      <c r="AE2848" s="11"/>
      <c r="AF2848" s="11"/>
      <c r="AG2848" s="11"/>
      <c r="AH2848" s="11"/>
    </row>
    <row r="2849" spans="1:34" x14ac:dyDescent="0.25">
      <c r="A2849" s="11"/>
      <c r="B2849" s="11"/>
      <c r="C2849" s="11"/>
      <c r="D2849" s="11"/>
      <c r="E2849" s="11"/>
      <c r="H2849" s="11"/>
      <c r="I2849" s="202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</row>
    <row r="2850" spans="1:34" x14ac:dyDescent="0.25">
      <c r="A2850" s="11"/>
      <c r="B2850" s="11"/>
      <c r="C2850" s="11"/>
      <c r="D2850" s="11"/>
      <c r="E2850" s="11"/>
      <c r="H2850" s="11"/>
      <c r="I2850" s="202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/>
      <c r="AE2850" s="11"/>
      <c r="AF2850" s="11"/>
      <c r="AG2850" s="11"/>
      <c r="AH2850" s="11"/>
    </row>
    <row r="2851" spans="1:34" x14ac:dyDescent="0.25">
      <c r="A2851" s="11"/>
      <c r="B2851" s="11"/>
      <c r="C2851" s="11"/>
      <c r="D2851" s="11"/>
      <c r="E2851" s="11"/>
      <c r="H2851" s="11"/>
      <c r="I2851" s="202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/>
      <c r="AE2851" s="11"/>
      <c r="AF2851" s="11"/>
      <c r="AG2851" s="11"/>
      <c r="AH2851" s="11"/>
    </row>
    <row r="2852" spans="1:34" x14ac:dyDescent="0.25">
      <c r="A2852" s="11"/>
      <c r="B2852" s="11"/>
      <c r="C2852" s="11"/>
      <c r="D2852" s="11"/>
      <c r="E2852" s="11"/>
      <c r="H2852" s="11"/>
      <c r="I2852" s="202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</row>
    <row r="2853" spans="1:34" x14ac:dyDescent="0.25">
      <c r="A2853" s="11"/>
      <c r="B2853" s="11"/>
      <c r="C2853" s="11"/>
      <c r="D2853" s="11"/>
      <c r="E2853" s="11"/>
      <c r="H2853" s="11"/>
      <c r="I2853" s="202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/>
      <c r="AE2853" s="11"/>
      <c r="AF2853" s="11"/>
      <c r="AG2853" s="11"/>
      <c r="AH2853" s="11"/>
    </row>
    <row r="2854" spans="1:34" x14ac:dyDescent="0.25">
      <c r="A2854" s="11"/>
      <c r="B2854" s="11"/>
      <c r="C2854" s="11"/>
      <c r="D2854" s="11"/>
      <c r="E2854" s="11"/>
      <c r="H2854" s="11"/>
      <c r="I2854" s="202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</row>
    <row r="2855" spans="1:34" x14ac:dyDescent="0.25">
      <c r="A2855" s="11"/>
      <c r="B2855" s="11"/>
      <c r="C2855" s="11"/>
      <c r="D2855" s="11"/>
      <c r="E2855" s="11"/>
      <c r="H2855" s="11"/>
      <c r="I2855" s="202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</row>
    <row r="2856" spans="1:34" x14ac:dyDescent="0.25">
      <c r="A2856" s="11"/>
      <c r="B2856" s="11"/>
      <c r="C2856" s="11"/>
      <c r="D2856" s="11"/>
      <c r="E2856" s="11"/>
      <c r="H2856" s="11"/>
      <c r="I2856" s="202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/>
      <c r="AE2856" s="11"/>
      <c r="AF2856" s="11"/>
      <c r="AG2856" s="11"/>
      <c r="AH2856" s="11"/>
    </row>
    <row r="2857" spans="1:34" x14ac:dyDescent="0.25">
      <c r="A2857" s="11"/>
      <c r="B2857" s="11"/>
      <c r="C2857" s="11"/>
      <c r="D2857" s="11"/>
      <c r="E2857" s="11"/>
      <c r="H2857" s="11"/>
      <c r="I2857" s="202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</row>
    <row r="2858" spans="1:34" x14ac:dyDescent="0.25">
      <c r="A2858" s="11"/>
      <c r="B2858" s="11"/>
      <c r="C2858" s="11"/>
      <c r="D2858" s="11"/>
      <c r="E2858" s="11"/>
      <c r="H2858" s="11"/>
      <c r="I2858" s="202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/>
      <c r="AE2858" s="11"/>
      <c r="AF2858" s="11"/>
      <c r="AG2858" s="11"/>
      <c r="AH2858" s="11"/>
    </row>
    <row r="2859" spans="1:34" x14ac:dyDescent="0.25">
      <c r="A2859" s="11"/>
      <c r="B2859" s="11"/>
      <c r="C2859" s="11"/>
      <c r="D2859" s="11"/>
      <c r="E2859" s="11"/>
      <c r="H2859" s="11"/>
      <c r="I2859" s="202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/>
      <c r="AE2859" s="11"/>
      <c r="AF2859" s="11"/>
      <c r="AG2859" s="11"/>
      <c r="AH2859" s="11"/>
    </row>
    <row r="2860" spans="1:34" x14ac:dyDescent="0.25">
      <c r="A2860" s="11"/>
      <c r="B2860" s="11"/>
      <c r="C2860" s="11"/>
      <c r="D2860" s="11"/>
      <c r="E2860" s="11"/>
      <c r="H2860" s="11"/>
      <c r="I2860" s="202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</row>
    <row r="2861" spans="1:34" x14ac:dyDescent="0.25">
      <c r="A2861" s="11"/>
      <c r="B2861" s="11"/>
      <c r="C2861" s="11"/>
      <c r="D2861" s="11"/>
      <c r="E2861" s="11"/>
      <c r="H2861" s="11"/>
      <c r="I2861" s="202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/>
      <c r="AE2861" s="11"/>
      <c r="AF2861" s="11"/>
      <c r="AG2861" s="11"/>
      <c r="AH2861" s="11"/>
    </row>
    <row r="2862" spans="1:34" x14ac:dyDescent="0.25">
      <c r="A2862" s="11"/>
      <c r="B2862" s="11"/>
      <c r="C2862" s="11"/>
      <c r="D2862" s="11"/>
      <c r="E2862" s="11"/>
      <c r="H2862" s="11"/>
      <c r="I2862" s="202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/>
      <c r="AE2862" s="11"/>
      <c r="AF2862" s="11"/>
      <c r="AG2862" s="11"/>
      <c r="AH2862" s="11"/>
    </row>
    <row r="2863" spans="1:34" x14ac:dyDescent="0.25">
      <c r="A2863" s="11"/>
      <c r="B2863" s="11"/>
      <c r="C2863" s="11"/>
      <c r="D2863" s="11"/>
      <c r="E2863" s="11"/>
      <c r="H2863" s="11"/>
      <c r="I2863" s="202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/>
      <c r="AE2863" s="11"/>
      <c r="AF2863" s="11"/>
      <c r="AG2863" s="11"/>
      <c r="AH2863" s="11"/>
    </row>
    <row r="2864" spans="1:34" x14ac:dyDescent="0.25">
      <c r="A2864" s="11"/>
      <c r="B2864" s="11"/>
      <c r="C2864" s="11"/>
      <c r="D2864" s="11"/>
      <c r="E2864" s="11"/>
      <c r="H2864" s="11"/>
      <c r="I2864" s="202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/>
      <c r="AE2864" s="11"/>
      <c r="AF2864" s="11"/>
      <c r="AG2864" s="11"/>
      <c r="AH2864" s="11"/>
    </row>
  </sheetData>
  <mergeCells count="25">
    <mergeCell ref="A179:B179"/>
    <mergeCell ref="A182:E182"/>
    <mergeCell ref="B183:E183"/>
    <mergeCell ref="A185:E185"/>
    <mergeCell ref="D162:D163"/>
    <mergeCell ref="E162:E163"/>
    <mergeCell ref="A164:D164"/>
    <mergeCell ref="A173:D173"/>
    <mergeCell ref="H176:H178"/>
    <mergeCell ref="A177:B177"/>
    <mergeCell ref="A145:D145"/>
    <mergeCell ref="A146:D146"/>
    <mergeCell ref="D153:D154"/>
    <mergeCell ref="E153:E154"/>
    <mergeCell ref="H153:H158"/>
    <mergeCell ref="D155:D156"/>
    <mergeCell ref="E155:E156"/>
    <mergeCell ref="D157:D158"/>
    <mergeCell ref="E157:E158"/>
    <mergeCell ref="A1:D1"/>
    <mergeCell ref="H1:H2"/>
    <mergeCell ref="A2:D2"/>
    <mergeCell ref="F5:F12"/>
    <mergeCell ref="H51:H56"/>
    <mergeCell ref="H116:H118"/>
  </mergeCells>
  <conditionalFormatting sqref="D65:D68 D72:D77 D60:D62 D84:D103 A101:A103 A82:A86 A94:A99 A34:A46">
    <cfRule type="cellIs" dxfId="22" priority="10" stopIfTrue="1" operator="equal">
      <formula>"Not in use"</formula>
    </cfRule>
  </conditionalFormatting>
  <conditionalFormatting sqref="E65:E68 E72:E77 E60:E62 B101:B103 B82:B86 B72:B79 B94:B99 E84:E103">
    <cfRule type="cellIs" dxfId="21" priority="11" stopIfTrue="1" operator="equal">
      <formula>0</formula>
    </cfRule>
  </conditionalFormatting>
  <conditionalFormatting sqref="A71:A79">
    <cfRule type="cellIs" dxfId="20" priority="12" stopIfTrue="1" operator="equal">
      <formula>"Staffing: not in use"</formula>
    </cfRule>
  </conditionalFormatting>
  <conditionalFormatting sqref="E54">
    <cfRule type="cellIs" dxfId="19" priority="13" stopIfTrue="1" operator="equal">
      <formula>0</formula>
    </cfRule>
  </conditionalFormatting>
  <conditionalFormatting sqref="E117">
    <cfRule type="cellIs" dxfId="18" priority="14" stopIfTrue="1" operator="notEqual">
      <formula>0</formula>
    </cfRule>
  </conditionalFormatting>
  <conditionalFormatting sqref="B183:E183">
    <cfRule type="cellIs" dxfId="17" priority="15" stopIfTrue="1" operator="equal">
      <formula>"(please enter your name here if you are able to certify the above statement as being correct)"</formula>
    </cfRule>
    <cfRule type="expression" dxfId="16" priority="16" stopIfTrue="1">
      <formula>ISBLANK($B$183)</formula>
    </cfRule>
  </conditionalFormatting>
  <conditionalFormatting sqref="D177">
    <cfRule type="expression" dxfId="15" priority="17" stopIfTrue="1">
      <formula>ISBLANK($D$177)</formula>
    </cfRule>
  </conditionalFormatting>
  <conditionalFormatting sqref="A185:E185">
    <cfRule type="cellIs" dxfId="14" priority="18" stopIfTrue="1" operator="equal">
      <formula>"Please address all issues detailed in column H before creating the budget return for the Schools Finance Team"</formula>
    </cfRule>
  </conditionalFormatting>
  <conditionalFormatting sqref="D34:D46">
    <cfRule type="cellIs" dxfId="13" priority="19" stopIfTrue="1" operator="equal">
      <formula>0</formula>
    </cfRule>
  </conditionalFormatting>
  <conditionalFormatting sqref="E2">
    <cfRule type="cellIs" dxfId="12" priority="20" stopIfTrue="1" operator="equal">
      <formula>"(please enter)"</formula>
    </cfRule>
    <cfRule type="cellIs" dxfId="11" priority="21" stopIfTrue="1" operator="equal">
      <formula>""</formula>
    </cfRule>
  </conditionalFormatting>
  <conditionalFormatting sqref="A1:D1">
    <cfRule type="cellIs" dxfId="10" priority="22" stopIfTrue="1" operator="equal">
      <formula>""""""</formula>
    </cfRule>
    <cfRule type="cellIs" dxfId="9" priority="23" stopIfTrue="1" operator="equal">
      <formula>"(Please enter your school's cost code on the Income sheet)"</formula>
    </cfRule>
  </conditionalFormatting>
  <conditionalFormatting sqref="A12:A29">
    <cfRule type="expression" dxfId="8" priority="9" stopIfTrue="1">
      <formula>AND(A12="Other: Please enter description",D12&lt;&gt;0)</formula>
    </cfRule>
  </conditionalFormatting>
  <conditionalFormatting sqref="A34:A46">
    <cfRule type="expression" dxfId="7" priority="8" stopIfTrue="1">
      <formula>AND(A34="Not in use",D34&lt;&gt;0)</formula>
    </cfRule>
  </conditionalFormatting>
  <conditionalFormatting sqref="A72:A79">
    <cfRule type="expression" dxfId="6" priority="7" stopIfTrue="1">
      <formula>AND($A72="Staffing: not in use",$B72&lt;&gt;0)</formula>
    </cfRule>
  </conditionalFormatting>
  <conditionalFormatting sqref="D60:D62 D65:D68 D72:D77 D84:D103">
    <cfRule type="expression" dxfId="5" priority="6" stopIfTrue="1">
      <formula>"and(A82=""Not in use"",B82&lt;&gt;0)"</formula>
    </cfRule>
  </conditionalFormatting>
  <conditionalFormatting sqref="A82:A86 A94:A99 A102:A103 D84:D103 D72:D77 D65:D68 D60:D62">
    <cfRule type="expression" dxfId="4" priority="5" stopIfTrue="1">
      <formula>AND(A60="Not in use",B60&lt;&gt;0)</formula>
    </cfRule>
  </conditionalFormatting>
  <conditionalFormatting sqref="B127:B130 B133:B140">
    <cfRule type="expression" dxfId="3" priority="4" stopIfTrue="1">
      <formula>$I127=1</formula>
    </cfRule>
  </conditionalFormatting>
  <conditionalFormatting sqref="E153">
    <cfRule type="expression" dxfId="2" priority="3" stopIfTrue="1">
      <formula>$I$153=1</formula>
    </cfRule>
  </conditionalFormatting>
  <conditionalFormatting sqref="E155">
    <cfRule type="expression" dxfId="1" priority="2" stopIfTrue="1">
      <formula>$I$155=1</formula>
    </cfRule>
  </conditionalFormatting>
  <conditionalFormatting sqref="E157">
    <cfRule type="expression" dxfId="0" priority="1" stopIfTrue="1">
      <formula>$I$157=1</formula>
    </cfRule>
  </conditionalFormatting>
  <dataValidations count="1">
    <dataValidation type="decimal" operator="lessThanOrEqual" allowBlank="1" showInputMessage="1" showErrorMessage="1" error="Please enter income as a minus amount" sqref="E157:E158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reate_Report">
                <anchor moveWithCells="1" sizeWithCells="1">
                  <from>
                    <xdr:col>6</xdr:col>
                    <xdr:colOff>47625</xdr:colOff>
                    <xdr:row>184</xdr:row>
                    <xdr:rowOff>95250</xdr:rowOff>
                  </from>
                  <to>
                    <xdr:col>7</xdr:col>
                    <xdr:colOff>0</xdr:colOff>
                    <xdr:row>185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Matching Green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WOODHEAD</dc:creator>
  <cp:lastModifiedBy>Susan WOODHEAD</cp:lastModifiedBy>
  <dcterms:created xsi:type="dcterms:W3CDTF">2019-02-26T16:04:54Z</dcterms:created>
  <dcterms:modified xsi:type="dcterms:W3CDTF">2019-02-26T16:05:37Z</dcterms:modified>
</cp:coreProperties>
</file>