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autoCompressPictures="0"/>
  <bookViews>
    <workbookView xWindow="0" yWindow="0" windowWidth="19200" windowHeight="11460" firstSheet="1" activeTab="5"/>
  </bookViews>
  <sheets>
    <sheet name="Guidance Notes" sheetId="7" r:id="rId1"/>
    <sheet name="Import from budget" sheetId="13" r:id="rId2"/>
    <sheet name="Summary" sheetId="14" r:id="rId3"/>
    <sheet name="Initial Forecast" sheetId="6" r:id="rId4"/>
    <sheet name="Updated forecast" sheetId="11" r:id="rId5"/>
    <sheet name="Cash Flow Forecast " sheetId="3" r:id="rId6"/>
    <sheet name="Sheet1" sheetId="8" state="hidden" r:id="rId7"/>
    <sheet name="Sheet2" sheetId="9" state="hidden" r:id="rId8"/>
    <sheet name="Sheet3" sheetId="10" state="hidden" r:id="rId9"/>
  </sheets>
  <definedNames>
    <definedName name="__IntlFixup" hidden="1">TRUE</definedName>
    <definedName name="_Order1" hidden="1">0</definedName>
    <definedName name="Data.Dump" hidden="1">OFFSET([0]!Data.Top.Left,1,0)</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'Guidance Notes'!$A$1:$A$48</definedName>
    <definedName name="_xlnm.Print_Area" localSheetId="7">Sheet2!$A$1:$D$186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3" i="14" l="1"/>
  <c r="C13" i="14"/>
  <c r="D17" i="6" s="1"/>
  <c r="D17" i="11" s="1"/>
  <c r="D13" i="14"/>
  <c r="E13" i="14"/>
  <c r="F13" i="14"/>
  <c r="G17" i="6" s="1"/>
  <c r="G17" i="11" s="1"/>
  <c r="K17" i="3" s="1"/>
  <c r="G13" i="14"/>
  <c r="H17" i="6" s="1"/>
  <c r="H17" i="11" s="1"/>
  <c r="M17" i="3" s="1"/>
  <c r="H13" i="14"/>
  <c r="I17" i="6" s="1"/>
  <c r="I17" i="11" s="1"/>
  <c r="O17" i="3" s="1"/>
  <c r="I13" i="14"/>
  <c r="J17" i="6" s="1"/>
  <c r="J13" i="14"/>
  <c r="K17" i="6" s="1"/>
  <c r="K17" i="11" s="1"/>
  <c r="S17" i="3" s="1"/>
  <c r="K13" i="14"/>
  <c r="L17" i="6" s="1"/>
  <c r="L13" i="14"/>
  <c r="M17" i="6" s="1"/>
  <c r="M17" i="11" s="1"/>
  <c r="W17" i="3" s="1"/>
  <c r="M13" i="14"/>
  <c r="N17" i="6" s="1"/>
  <c r="B13" i="14"/>
  <c r="O5" i="14"/>
  <c r="C5" i="14"/>
  <c r="D7" i="6" s="1"/>
  <c r="D7" i="11" s="1"/>
  <c r="E7" i="3" s="1"/>
  <c r="D5" i="14"/>
  <c r="E7" i="6" s="1"/>
  <c r="E7" i="11" s="1"/>
  <c r="G7" i="3" s="1"/>
  <c r="E5" i="14"/>
  <c r="F7" i="6" s="1"/>
  <c r="F7" i="11" s="1"/>
  <c r="F5" i="14"/>
  <c r="G7" i="6" s="1"/>
  <c r="G7" i="11" s="1"/>
  <c r="K7" i="3" s="1"/>
  <c r="G5" i="14"/>
  <c r="H7" i="6" s="1"/>
  <c r="H5" i="14"/>
  <c r="I7" i="6" s="1"/>
  <c r="I7" i="11" s="1"/>
  <c r="O7" i="3" s="1"/>
  <c r="I5" i="14"/>
  <c r="J7" i="6" s="1"/>
  <c r="J7" i="11" s="1"/>
  <c r="Q7" i="3" s="1"/>
  <c r="J5" i="14"/>
  <c r="K7" i="6" s="1"/>
  <c r="K7" i="11" s="1"/>
  <c r="K5" i="14"/>
  <c r="L5" i="14"/>
  <c r="M7" i="6" s="1"/>
  <c r="M7" i="11" s="1"/>
  <c r="W7" i="3" s="1"/>
  <c r="M5" i="14"/>
  <c r="N7" i="6" s="1"/>
  <c r="N7" i="11" s="1"/>
  <c r="Y7" i="3" s="1"/>
  <c r="B5" i="14"/>
  <c r="C7" i="6" s="1"/>
  <c r="O4" i="14"/>
  <c r="C4" i="14"/>
  <c r="D6" i="6" s="1"/>
  <c r="D4" i="14"/>
  <c r="E6" i="6" s="1"/>
  <c r="E4" i="14"/>
  <c r="F6" i="6" s="1"/>
  <c r="I6" i="3" s="1"/>
  <c r="F4" i="14"/>
  <c r="G6" i="6" s="1"/>
  <c r="K6" i="3" s="1"/>
  <c r="G4" i="14"/>
  <c r="H6" i="6" s="1"/>
  <c r="H4" i="14"/>
  <c r="I6" i="6"/>
  <c r="O6" i="3" s="1"/>
  <c r="I4" i="14"/>
  <c r="J6" i="6" s="1"/>
  <c r="J4" i="14"/>
  <c r="K6" i="6" s="1"/>
  <c r="S6" i="3" s="1"/>
  <c r="K4" i="14"/>
  <c r="L6" i="6" s="1"/>
  <c r="U6" i="3" s="1"/>
  <c r="L4" i="14"/>
  <c r="M6" i="6" s="1"/>
  <c r="M4" i="14"/>
  <c r="N6" i="6" s="1"/>
  <c r="Y6" i="3" s="1"/>
  <c r="B4" i="14"/>
  <c r="C6" i="6" s="1"/>
  <c r="C3" i="9"/>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0" i="9"/>
  <c r="C181" i="9"/>
  <c r="C182" i="9"/>
  <c r="C183" i="9"/>
  <c r="C184" i="9"/>
  <c r="C185" i="9"/>
  <c r="C186" i="9"/>
  <c r="D2" i="3"/>
  <c r="G2" i="3"/>
  <c r="A6" i="3"/>
  <c r="AA6" i="3"/>
  <c r="A7" i="3"/>
  <c r="AA7" i="3"/>
  <c r="A8" i="3"/>
  <c r="AA8" i="3"/>
  <c r="A9" i="3"/>
  <c r="AA9" i="3"/>
  <c r="A10" i="3"/>
  <c r="AA10" i="3"/>
  <c r="A11" i="3"/>
  <c r="AA11" i="3"/>
  <c r="A12" i="3"/>
  <c r="AA12" i="3"/>
  <c r="A13" i="3"/>
  <c r="AA13" i="3"/>
  <c r="D14" i="3"/>
  <c r="F14" i="3"/>
  <c r="H14" i="3"/>
  <c r="H20" i="3" s="1"/>
  <c r="J14" i="3"/>
  <c r="L14" i="3"/>
  <c r="N14" i="3"/>
  <c r="P14" i="3"/>
  <c r="R14" i="3"/>
  <c r="T14" i="3"/>
  <c r="V14" i="3"/>
  <c r="V20" i="3" s="1"/>
  <c r="V31" i="3" s="1"/>
  <c r="X14" i="3"/>
  <c r="Z14" i="3"/>
  <c r="A16" i="3"/>
  <c r="AA16" i="3"/>
  <c r="AA18" i="3" s="1"/>
  <c r="A17" i="3"/>
  <c r="AA17" i="3"/>
  <c r="D18" i="3"/>
  <c r="F18" i="3"/>
  <c r="H18" i="3"/>
  <c r="J18" i="3"/>
  <c r="J20" i="3" s="1"/>
  <c r="L18" i="3"/>
  <c r="N18" i="3"/>
  <c r="N20" i="3" s="1"/>
  <c r="P18" i="3"/>
  <c r="P20" i="3" s="1"/>
  <c r="R18" i="3"/>
  <c r="T18" i="3"/>
  <c r="V18" i="3"/>
  <c r="X18" i="3"/>
  <c r="Z18" i="3"/>
  <c r="Z20" i="3" s="1"/>
  <c r="Z31" i="3" s="1"/>
  <c r="B22" i="3"/>
  <c r="D22" i="3" s="1"/>
  <c r="AA22" i="3" s="1"/>
  <c r="D2" i="11"/>
  <c r="G2" i="11"/>
  <c r="A6" i="11"/>
  <c r="B22" i="11"/>
  <c r="C22" i="11"/>
  <c r="O22" i="11" s="1"/>
  <c r="C22" i="6"/>
  <c r="O22" i="6" s="1"/>
  <c r="L7" i="6"/>
  <c r="L7" i="11" s="1"/>
  <c r="U7" i="3" s="1"/>
  <c r="B6" i="14"/>
  <c r="C8" i="6" s="1"/>
  <c r="C6" i="14"/>
  <c r="D8" i="6" s="1"/>
  <c r="D8" i="11" s="1"/>
  <c r="E8" i="3" s="1"/>
  <c r="D6" i="14"/>
  <c r="E8" i="6" s="1"/>
  <c r="E8" i="11" s="1"/>
  <c r="G8" i="3" s="1"/>
  <c r="E6" i="14"/>
  <c r="F8" i="6" s="1"/>
  <c r="F6" i="14"/>
  <c r="G8" i="6" s="1"/>
  <c r="G8" i="11" s="1"/>
  <c r="K8" i="3" s="1"/>
  <c r="G6" i="14"/>
  <c r="H8" i="6" s="1"/>
  <c r="H8" i="11" s="1"/>
  <c r="M8" i="3" s="1"/>
  <c r="H6" i="14"/>
  <c r="I8" i="6" s="1"/>
  <c r="I8" i="11" s="1"/>
  <c r="O8" i="3" s="1"/>
  <c r="I6" i="14"/>
  <c r="J8" i="6"/>
  <c r="J8" i="11" s="1"/>
  <c r="Q8" i="3" s="1"/>
  <c r="J6" i="14"/>
  <c r="K8" i="6" s="1"/>
  <c r="K8" i="11" s="1"/>
  <c r="S8" i="3" s="1"/>
  <c r="K6" i="14"/>
  <c r="L8" i="6" s="1"/>
  <c r="L8" i="11" s="1"/>
  <c r="U8" i="3" s="1"/>
  <c r="L6" i="14"/>
  <c r="M8" i="6"/>
  <c r="M8" i="11" s="1"/>
  <c r="W8" i="3" s="1"/>
  <c r="M6" i="14"/>
  <c r="N8" i="6" s="1"/>
  <c r="O6" i="14"/>
  <c r="B7" i="14"/>
  <c r="C9" i="6" s="1"/>
  <c r="C9" i="11"/>
  <c r="C7" i="14"/>
  <c r="D9" i="6" s="1"/>
  <c r="D9" i="11" s="1"/>
  <c r="E9" i="3" s="1"/>
  <c r="D7" i="14"/>
  <c r="E9" i="6" s="1"/>
  <c r="E9" i="11" s="1"/>
  <c r="G9" i="3" s="1"/>
  <c r="E7" i="14"/>
  <c r="F9" i="6" s="1"/>
  <c r="I9" i="3" s="1"/>
  <c r="F7" i="14"/>
  <c r="G9" i="6" s="1"/>
  <c r="G7" i="14"/>
  <c r="H9" i="6"/>
  <c r="H9" i="11" s="1"/>
  <c r="M9" i="3" s="1"/>
  <c r="H7" i="14"/>
  <c r="I9" i="6" s="1"/>
  <c r="I9" i="11" s="1"/>
  <c r="O9" i="3" s="1"/>
  <c r="I7" i="14"/>
  <c r="J9" i="6"/>
  <c r="J9" i="11" s="1"/>
  <c r="Q9" i="3" s="1"/>
  <c r="J7" i="14"/>
  <c r="K9" i="6" s="1"/>
  <c r="S9" i="3" s="1"/>
  <c r="K7" i="14"/>
  <c r="L9" i="6"/>
  <c r="L9" i="11" s="1"/>
  <c r="U9" i="3" s="1"/>
  <c r="L7" i="14"/>
  <c r="M9" i="6" s="1"/>
  <c r="M9" i="11" s="1"/>
  <c r="W9" i="3" s="1"/>
  <c r="M7" i="14"/>
  <c r="N9" i="6" s="1"/>
  <c r="Y9" i="3" s="1"/>
  <c r="O7" i="14"/>
  <c r="B8" i="14"/>
  <c r="C8" i="14"/>
  <c r="D10" i="6" s="1"/>
  <c r="D10" i="11" s="1"/>
  <c r="E10" i="3" s="1"/>
  <c r="D8" i="14"/>
  <c r="E10" i="6" s="1"/>
  <c r="E10" i="11" s="1"/>
  <c r="G10" i="3" s="1"/>
  <c r="E8" i="14"/>
  <c r="F10" i="6" s="1"/>
  <c r="F10" i="11" s="1"/>
  <c r="I10" i="3" s="1"/>
  <c r="F8" i="14"/>
  <c r="G10" i="6" s="1"/>
  <c r="G10" i="11" s="1"/>
  <c r="K10" i="3" s="1"/>
  <c r="G8" i="14"/>
  <c r="H10" i="6" s="1"/>
  <c r="H10" i="11" s="1"/>
  <c r="M10" i="3" s="1"/>
  <c r="H8" i="14"/>
  <c r="I10" i="6" s="1"/>
  <c r="I10" i="11" s="1"/>
  <c r="O10" i="3" s="1"/>
  <c r="I8" i="14"/>
  <c r="J10" i="6" s="1"/>
  <c r="J10" i="11" s="1"/>
  <c r="Q10" i="3" s="1"/>
  <c r="J8" i="14"/>
  <c r="K10" i="6" s="1"/>
  <c r="S10" i="3" s="1"/>
  <c r="K8" i="14"/>
  <c r="L10" i="6"/>
  <c r="U10" i="3" s="1"/>
  <c r="L8" i="14"/>
  <c r="M10" i="6" s="1"/>
  <c r="M10" i="11" s="1"/>
  <c r="W10" i="3" s="1"/>
  <c r="M8" i="14"/>
  <c r="N10" i="6" s="1"/>
  <c r="N10" i="11" s="1"/>
  <c r="Y10" i="3" s="1"/>
  <c r="O8" i="14"/>
  <c r="B9" i="14"/>
  <c r="C9" i="14"/>
  <c r="D11" i="6" s="1"/>
  <c r="D11" i="11" s="1"/>
  <c r="E11" i="3" s="1"/>
  <c r="D9" i="14"/>
  <c r="E11" i="6" s="1"/>
  <c r="G11" i="3" s="1"/>
  <c r="E9" i="14"/>
  <c r="F11" i="6" s="1"/>
  <c r="F11" i="11" s="1"/>
  <c r="I11" i="3" s="1"/>
  <c r="F9" i="14"/>
  <c r="G11" i="6" s="1"/>
  <c r="G11" i="11" s="1"/>
  <c r="K11" i="3" s="1"/>
  <c r="G9" i="14"/>
  <c r="H11" i="6" s="1"/>
  <c r="H11" i="11" s="1"/>
  <c r="H9" i="14"/>
  <c r="I11" i="6" s="1"/>
  <c r="I11" i="11" s="1"/>
  <c r="O11" i="3" s="1"/>
  <c r="I9" i="14"/>
  <c r="J11" i="6" s="1"/>
  <c r="J11" i="11" s="1"/>
  <c r="Q11" i="3" s="1"/>
  <c r="J9" i="14"/>
  <c r="K11" i="6" s="1"/>
  <c r="K11" i="11" s="1"/>
  <c r="S11" i="3" s="1"/>
  <c r="K9" i="14"/>
  <c r="L11" i="6" s="1"/>
  <c r="L9" i="14"/>
  <c r="M11" i="6" s="1"/>
  <c r="M11" i="11" s="1"/>
  <c r="W11" i="3" s="1"/>
  <c r="M9" i="14"/>
  <c r="N11" i="6" s="1"/>
  <c r="N11" i="11" s="1"/>
  <c r="Y11" i="3" s="1"/>
  <c r="O9" i="14"/>
  <c r="B10" i="14"/>
  <c r="C12" i="6" s="1"/>
  <c r="C10" i="14"/>
  <c r="D12" i="6" s="1"/>
  <c r="D12" i="11" s="1"/>
  <c r="E12" i="3" s="1"/>
  <c r="D10" i="14"/>
  <c r="E12" i="6" s="1"/>
  <c r="E12" i="11" s="1"/>
  <c r="G12" i="3" s="1"/>
  <c r="E10" i="14"/>
  <c r="F12" i="6" s="1"/>
  <c r="I12" i="3"/>
  <c r="F10" i="14"/>
  <c r="G12" i="6" s="1"/>
  <c r="K12" i="3"/>
  <c r="G10" i="14"/>
  <c r="H12" i="6" s="1"/>
  <c r="H12" i="11" s="1"/>
  <c r="M12" i="3" s="1"/>
  <c r="H10" i="14"/>
  <c r="I12" i="6" s="1"/>
  <c r="I12" i="11" s="1"/>
  <c r="O12" i="3" s="1"/>
  <c r="I10" i="14"/>
  <c r="J12" i="6" s="1"/>
  <c r="J12" i="11" s="1"/>
  <c r="Q12" i="3" s="1"/>
  <c r="J10" i="14"/>
  <c r="K12" i="6" s="1"/>
  <c r="K12" i="11" s="1"/>
  <c r="S12" i="3" s="1"/>
  <c r="K10" i="14"/>
  <c r="L12" i="6" s="1"/>
  <c r="L12" i="11" s="1"/>
  <c r="U12" i="3" s="1"/>
  <c r="L10" i="14"/>
  <c r="M12" i="6" s="1"/>
  <c r="M12" i="11" s="1"/>
  <c r="W12" i="3" s="1"/>
  <c r="M10" i="14"/>
  <c r="N12" i="6" s="1"/>
  <c r="N12" i="11"/>
  <c r="Y12" i="3" s="1"/>
  <c r="O10" i="14"/>
  <c r="B11" i="14"/>
  <c r="C13" i="6" s="1"/>
  <c r="C11" i="14"/>
  <c r="D13" i="6" s="1"/>
  <c r="D13" i="11" s="1"/>
  <c r="E13" i="3" s="1"/>
  <c r="D11" i="14"/>
  <c r="E13" i="6" s="1"/>
  <c r="E13" i="11" s="1"/>
  <c r="G13" i="3" s="1"/>
  <c r="E11" i="14"/>
  <c r="F13" i="6" s="1"/>
  <c r="F11" i="14"/>
  <c r="G13" i="6" s="1"/>
  <c r="K13" i="3" s="1"/>
  <c r="G11" i="14"/>
  <c r="H13" i="6"/>
  <c r="H13" i="11" s="1"/>
  <c r="M13" i="3" s="1"/>
  <c r="H11" i="14"/>
  <c r="I13" i="6" s="1"/>
  <c r="I11" i="14"/>
  <c r="J13" i="6" s="1"/>
  <c r="Q13" i="3" s="1"/>
  <c r="J11" i="14"/>
  <c r="K13" i="6" s="1"/>
  <c r="S13" i="3" s="1"/>
  <c r="K11" i="14"/>
  <c r="L13" i="6" s="1"/>
  <c r="L13" i="11" s="1"/>
  <c r="U13" i="3" s="1"/>
  <c r="L11" i="14"/>
  <c r="M13" i="6" s="1"/>
  <c r="M13" i="11" s="1"/>
  <c r="W13" i="3" s="1"/>
  <c r="M11" i="14"/>
  <c r="N13" i="6" s="1"/>
  <c r="N13" i="11" s="1"/>
  <c r="Y13" i="3" s="1"/>
  <c r="O11" i="14"/>
  <c r="B12" i="14"/>
  <c r="C16" i="6" s="1"/>
  <c r="C12" i="14"/>
  <c r="D16" i="6" s="1"/>
  <c r="D16" i="11" s="1"/>
  <c r="D18" i="11" s="1"/>
  <c r="D12" i="14"/>
  <c r="E16" i="6" s="1"/>
  <c r="E16" i="11" s="1"/>
  <c r="G16" i="3" s="1"/>
  <c r="E12" i="14"/>
  <c r="F16" i="6"/>
  <c r="F12" i="14"/>
  <c r="G16" i="6" s="1"/>
  <c r="G16" i="11" s="1"/>
  <c r="G12" i="14"/>
  <c r="H16" i="6"/>
  <c r="H16" i="11" s="1"/>
  <c r="M16" i="3" s="1"/>
  <c r="M18" i="3" s="1"/>
  <c r="H12" i="14"/>
  <c r="I16" i="6" s="1"/>
  <c r="I16" i="11" s="1"/>
  <c r="I12" i="14"/>
  <c r="J16" i="6"/>
  <c r="Q16" i="3" s="1"/>
  <c r="J12" i="14"/>
  <c r="K16" i="6" s="1"/>
  <c r="K12" i="14"/>
  <c r="L16" i="6" s="1"/>
  <c r="L16" i="11" s="1"/>
  <c r="U16" i="3" s="1"/>
  <c r="L12" i="14"/>
  <c r="M16" i="6" s="1"/>
  <c r="M12" i="14"/>
  <c r="N16" i="6" s="1"/>
  <c r="N16" i="11" s="1"/>
  <c r="Y16" i="3" s="1"/>
  <c r="O12" i="14"/>
  <c r="C17" i="6"/>
  <c r="C17" i="11" s="1"/>
  <c r="C17" i="3" s="1"/>
  <c r="E17" i="6"/>
  <c r="E17" i="11" s="1"/>
  <c r="G17" i="3"/>
  <c r="W6" i="3"/>
  <c r="M16" i="11"/>
  <c r="E17" i="3"/>
  <c r="H18" i="11"/>
  <c r="L17" i="11"/>
  <c r="U17" i="3" s="1"/>
  <c r="I7" i="3"/>
  <c r="M6" i="3"/>
  <c r="H18" i="6"/>
  <c r="R20" i="3" l="1"/>
  <c r="C18" i="6"/>
  <c r="G18" i="3"/>
  <c r="N4" i="14"/>
  <c r="P4" i="14" s="1"/>
  <c r="L18" i="6"/>
  <c r="O16" i="3"/>
  <c r="I18" i="11"/>
  <c r="I13" i="11"/>
  <c r="I14" i="11" s="1"/>
  <c r="I20" i="11" s="1"/>
  <c r="N17" i="11"/>
  <c r="Y17" i="3" s="1"/>
  <c r="Y18" i="3" s="1"/>
  <c r="N18" i="6"/>
  <c r="C13" i="11"/>
  <c r="C13" i="3" s="1"/>
  <c r="N10" i="14"/>
  <c r="P10" i="14" s="1"/>
  <c r="Q10" i="14" s="1"/>
  <c r="D18" i="6"/>
  <c r="N7" i="14"/>
  <c r="P7" i="14" s="1"/>
  <c r="Q7" i="14" s="1"/>
  <c r="M18" i="6"/>
  <c r="M18" i="11"/>
  <c r="N5" i="14"/>
  <c r="P5" i="14" s="1"/>
  <c r="Q5" i="14" s="1"/>
  <c r="N13" i="14"/>
  <c r="P13" i="14" s="1"/>
  <c r="Q13" i="14" s="1"/>
  <c r="U18" i="3"/>
  <c r="F20" i="3"/>
  <c r="AA14" i="3"/>
  <c r="AA20" i="3" s="1"/>
  <c r="AA24" i="3" s="1"/>
  <c r="L20" i="3"/>
  <c r="D20" i="3"/>
  <c r="K16" i="11"/>
  <c r="K18" i="6"/>
  <c r="B17" i="6"/>
  <c r="N18" i="11"/>
  <c r="H14" i="6"/>
  <c r="H20" i="6" s="1"/>
  <c r="H7" i="11"/>
  <c r="M7" i="3" s="1"/>
  <c r="C8" i="11"/>
  <c r="C8" i="3" s="1"/>
  <c r="O8" i="6"/>
  <c r="C7" i="11"/>
  <c r="O7" i="6"/>
  <c r="S7" i="3"/>
  <c r="S14" i="3" s="1"/>
  <c r="K14" i="11"/>
  <c r="C12" i="11"/>
  <c r="O12" i="6"/>
  <c r="B7" i="6"/>
  <c r="J18" i="6"/>
  <c r="J14" i="6"/>
  <c r="G18" i="11"/>
  <c r="K16" i="3"/>
  <c r="K18" i="3" s="1"/>
  <c r="F8" i="11"/>
  <c r="I8" i="3" s="1"/>
  <c r="F14" i="6"/>
  <c r="E14" i="6"/>
  <c r="B12" i="6"/>
  <c r="M14" i="6"/>
  <c r="M20" i="6" s="1"/>
  <c r="C16" i="11"/>
  <c r="C16" i="3" s="1"/>
  <c r="C18" i="3" s="1"/>
  <c r="E16" i="3"/>
  <c r="E18" i="3" s="1"/>
  <c r="O16" i="6"/>
  <c r="G18" i="6"/>
  <c r="F17" i="6"/>
  <c r="O17" i="6" s="1"/>
  <c r="C6" i="3"/>
  <c r="W14" i="3"/>
  <c r="N12" i="14"/>
  <c r="N6" i="14"/>
  <c r="I14" i="6"/>
  <c r="I20" i="6" s="1"/>
  <c r="N11" i="14"/>
  <c r="E18" i="11"/>
  <c r="E18" i="6"/>
  <c r="K14" i="6"/>
  <c r="K20" i="6" s="1"/>
  <c r="M14" i="11"/>
  <c r="M20" i="11" s="1"/>
  <c r="I18" i="6"/>
  <c r="Q6" i="14"/>
  <c r="Q4" i="14"/>
  <c r="B6" i="6"/>
  <c r="O18" i="3"/>
  <c r="C10" i="6"/>
  <c r="N8" i="14"/>
  <c r="G9" i="11"/>
  <c r="G14" i="6"/>
  <c r="O9" i="6"/>
  <c r="B9" i="6"/>
  <c r="F13" i="11"/>
  <c r="O13" i="6"/>
  <c r="N8" i="11"/>
  <c r="N14" i="6"/>
  <c r="N20" i="6" s="1"/>
  <c r="W16" i="3"/>
  <c r="W18" i="3" s="1"/>
  <c r="F16" i="11"/>
  <c r="L11" i="11"/>
  <c r="L14" i="6"/>
  <c r="M11" i="3"/>
  <c r="C9" i="3"/>
  <c r="L18" i="11"/>
  <c r="B16" i="6"/>
  <c r="P12" i="14"/>
  <c r="Q12" i="14" s="1"/>
  <c r="W20" i="3"/>
  <c r="O6" i="6"/>
  <c r="D14" i="6"/>
  <c r="C22" i="3"/>
  <c r="X20" i="3"/>
  <c r="N9" i="14"/>
  <c r="C11" i="6"/>
  <c r="T20" i="3"/>
  <c r="D20" i="6" l="1"/>
  <c r="L20" i="6"/>
  <c r="O13" i="3"/>
  <c r="O14" i="3" s="1"/>
  <c r="F17" i="11"/>
  <c r="O17" i="11" s="1"/>
  <c r="G20" i="6"/>
  <c r="O18" i="6"/>
  <c r="J20" i="6"/>
  <c r="B13" i="6"/>
  <c r="P11" i="14"/>
  <c r="Q11" i="14" s="1"/>
  <c r="G6" i="3"/>
  <c r="G14" i="3" s="1"/>
  <c r="G20" i="3" s="1"/>
  <c r="E14" i="11"/>
  <c r="E20" i="11" s="1"/>
  <c r="B7" i="11"/>
  <c r="B7" i="3" s="1"/>
  <c r="O7" i="11"/>
  <c r="Q17" i="3"/>
  <c r="Q18" i="3" s="1"/>
  <c r="J18" i="11"/>
  <c r="C12" i="3"/>
  <c r="O12" i="11"/>
  <c r="B12" i="11"/>
  <c r="B12" i="3" s="1"/>
  <c r="B16" i="11"/>
  <c r="C7" i="3"/>
  <c r="C18" i="11"/>
  <c r="P6" i="14"/>
  <c r="B8" i="6"/>
  <c r="Q6" i="3"/>
  <c r="Q14" i="3" s="1"/>
  <c r="J14" i="11"/>
  <c r="H14" i="11"/>
  <c r="H20" i="11" s="1"/>
  <c r="F18" i="6"/>
  <c r="F20" i="6" s="1"/>
  <c r="O20" i="3"/>
  <c r="B18" i="6"/>
  <c r="M14" i="3"/>
  <c r="M20" i="3" s="1"/>
  <c r="O16" i="11"/>
  <c r="E20" i="6"/>
  <c r="K18" i="11"/>
  <c r="K20" i="11" s="1"/>
  <c r="S16" i="3"/>
  <c r="S18" i="3" s="1"/>
  <c r="S20" i="3" s="1"/>
  <c r="K9" i="3"/>
  <c r="K14" i="3" s="1"/>
  <c r="K20" i="3" s="1"/>
  <c r="G14" i="11"/>
  <c r="G20" i="11" s="1"/>
  <c r="B9" i="11"/>
  <c r="B9" i="3" s="1"/>
  <c r="X31" i="3"/>
  <c r="B16" i="3"/>
  <c r="I17" i="3"/>
  <c r="B10" i="6"/>
  <c r="P8" i="14"/>
  <c r="Q8" i="14" s="1"/>
  <c r="U11" i="3"/>
  <c r="U14" i="3" s="1"/>
  <c r="U20" i="3" s="1"/>
  <c r="L14" i="11"/>
  <c r="L20" i="11" s="1"/>
  <c r="O11" i="6"/>
  <c r="I16" i="3"/>
  <c r="I13" i="3"/>
  <c r="I14" i="3" s="1"/>
  <c r="O13" i="11"/>
  <c r="F14" i="11"/>
  <c r="B13" i="11"/>
  <c r="B13" i="3" s="1"/>
  <c r="O10" i="6"/>
  <c r="C10" i="11"/>
  <c r="C14" i="6"/>
  <c r="C20" i="6" s="1"/>
  <c r="C24" i="6" s="1"/>
  <c r="D22" i="6" s="1"/>
  <c r="D24" i="6" s="1"/>
  <c r="E22" i="6" s="1"/>
  <c r="Y8" i="3"/>
  <c r="Y14" i="3" s="1"/>
  <c r="Y20" i="3" s="1"/>
  <c r="N14" i="11"/>
  <c r="N20" i="11" s="1"/>
  <c r="B8" i="11"/>
  <c r="B8" i="3" s="1"/>
  <c r="O8" i="11"/>
  <c r="O6" i="11"/>
  <c r="E6" i="3"/>
  <c r="E14" i="3" s="1"/>
  <c r="E20" i="3" s="1"/>
  <c r="B6" i="11"/>
  <c r="D14" i="11"/>
  <c r="D20" i="11" s="1"/>
  <c r="P9" i="14"/>
  <c r="Q9" i="14" s="1"/>
  <c r="B11" i="6"/>
  <c r="O9" i="11"/>
  <c r="J20" i="11" l="1"/>
  <c r="O18" i="11"/>
  <c r="F18" i="11"/>
  <c r="B17" i="11"/>
  <c r="B17" i="3" s="1"/>
  <c r="B18" i="3" s="1"/>
  <c r="E24" i="6"/>
  <c r="F22" i="6" s="1"/>
  <c r="F24" i="6" s="1"/>
  <c r="G22" i="6" s="1"/>
  <c r="G24" i="6" s="1"/>
  <c r="H22" i="6" s="1"/>
  <c r="H24" i="6" s="1"/>
  <c r="I22" i="6" s="1"/>
  <c r="I24" i="6" s="1"/>
  <c r="J22" i="6" s="1"/>
  <c r="J24" i="6" s="1"/>
  <c r="K22" i="6" s="1"/>
  <c r="K24" i="6" s="1"/>
  <c r="L22" i="6" s="1"/>
  <c r="L24" i="6" s="1"/>
  <c r="M22" i="6" s="1"/>
  <c r="M24" i="6" s="1"/>
  <c r="N22" i="6" s="1"/>
  <c r="N24" i="6" s="1"/>
  <c r="F20" i="11"/>
  <c r="I18" i="3"/>
  <c r="O14" i="6"/>
  <c r="O20" i="6" s="1"/>
  <c r="O24" i="6" s="1"/>
  <c r="I20" i="3"/>
  <c r="Q20" i="3"/>
  <c r="B14" i="6"/>
  <c r="B20" i="6" s="1"/>
  <c r="B24" i="6" s="1"/>
  <c r="B6" i="3"/>
  <c r="O11" i="11"/>
  <c r="C11" i="3"/>
  <c r="B11" i="11"/>
  <c r="B11" i="3" s="1"/>
  <c r="O10" i="11"/>
  <c r="O14" i="11" s="1"/>
  <c r="O20" i="11" s="1"/>
  <c r="O24" i="11" s="1"/>
  <c r="B10" i="11"/>
  <c r="B10" i="3" s="1"/>
  <c r="C14" i="11"/>
  <c r="C20" i="11" s="1"/>
  <c r="C24" i="11" s="1"/>
  <c r="D22" i="11" s="1"/>
  <c r="D24" i="11" s="1"/>
  <c r="E22" i="11" s="1"/>
  <c r="E24" i="11" s="1"/>
  <c r="F22" i="11" s="1"/>
  <c r="F24" i="11" s="1"/>
  <c r="G22" i="11" s="1"/>
  <c r="G24" i="11" s="1"/>
  <c r="H22" i="11" s="1"/>
  <c r="H24" i="11" s="1"/>
  <c r="I22" i="11" s="1"/>
  <c r="I24" i="11" s="1"/>
  <c r="J22" i="11" s="1"/>
  <c r="C10" i="3"/>
  <c r="C14" i="3" s="1"/>
  <c r="C20" i="3" s="1"/>
  <c r="B18" i="11" l="1"/>
  <c r="J24" i="11"/>
  <c r="K22" i="11" s="1"/>
  <c r="K24" i="11" s="1"/>
  <c r="L22" i="11" s="1"/>
  <c r="L24" i="11" s="1"/>
  <c r="M22" i="11" s="1"/>
  <c r="M24" i="11" s="1"/>
  <c r="N22" i="11" s="1"/>
  <c r="N24" i="11" s="1"/>
  <c r="B14" i="11"/>
  <c r="B20" i="11" s="1"/>
  <c r="B24" i="11" s="1"/>
  <c r="D24" i="3"/>
  <c r="D31" i="3" s="1"/>
  <c r="C24" i="3"/>
  <c r="B14" i="3"/>
  <c r="B20" i="3" s="1"/>
  <c r="B24" i="3" s="1"/>
  <c r="F22" i="3" l="1"/>
  <c r="F24" i="3" s="1"/>
  <c r="F31" i="3" s="1"/>
  <c r="E22" i="3"/>
  <c r="E24" i="3" s="1"/>
  <c r="H22" i="3" l="1"/>
  <c r="H24" i="3" s="1"/>
  <c r="H31" i="3" s="1"/>
  <c r="G22" i="3"/>
  <c r="G24" i="3" s="1"/>
  <c r="I22" i="3" l="1"/>
  <c r="I24" i="3" s="1"/>
  <c r="J22" i="3"/>
  <c r="J24" i="3" s="1"/>
  <c r="J31" i="3" s="1"/>
  <c r="L22" i="3" l="1"/>
  <c r="L24" i="3" s="1"/>
  <c r="L31" i="3" s="1"/>
  <c r="K22" i="3"/>
  <c r="K24" i="3" s="1"/>
  <c r="M22" i="3" l="1"/>
  <c r="M24" i="3" s="1"/>
  <c r="N22" i="3"/>
  <c r="N24" i="3" s="1"/>
  <c r="N31" i="3" s="1"/>
  <c r="P22" i="3" l="1"/>
  <c r="P24" i="3" s="1"/>
  <c r="P31" i="3" s="1"/>
  <c r="O22" i="3"/>
  <c r="O24" i="3" s="1"/>
  <c r="Q22" i="3" l="1"/>
  <c r="Q24" i="3" s="1"/>
  <c r="R22" i="3"/>
  <c r="R24" i="3" s="1"/>
  <c r="R31" i="3" s="1"/>
  <c r="T22" i="3" l="1"/>
  <c r="T24" i="3" s="1"/>
  <c r="T31" i="3" s="1"/>
  <c r="S22" i="3"/>
  <c r="S24" i="3" s="1"/>
  <c r="U22" i="3" l="1"/>
  <c r="U24" i="3" s="1"/>
  <c r="V22" i="3"/>
  <c r="V24" i="3" s="1"/>
  <c r="X22" i="3" l="1"/>
  <c r="X24" i="3" s="1"/>
  <c r="W22" i="3"/>
  <c r="W24" i="3" s="1"/>
  <c r="Z22" i="3" l="1"/>
  <c r="Z24" i="3" s="1"/>
  <c r="Y22" i="3"/>
  <c r="Y24" i="3" s="1"/>
</calcChain>
</file>

<file path=xl/comments1.xml><?xml version="1.0" encoding="utf-8"?>
<comments xmlns="http://schemas.openxmlformats.org/spreadsheetml/2006/main">
  <authors>
    <author>Author</author>
  </authors>
  <commentList>
    <comment ref="B4" authorId="0" shapeId="0">
      <text>
        <r>
          <rPr>
            <b/>
            <sz val="12"/>
            <color indexed="81"/>
            <rFont val="Tahoma"/>
            <family val="2"/>
          </rPr>
          <t>This should equal the sum of your cash in hand and cash at bank as shown on your 2020-21 Year-end Balance Sheet (adjusted for unpresented cheques), and should include both revenue and capital funds held at the bank</t>
        </r>
        <r>
          <rPr>
            <sz val="8"/>
            <color indexed="81"/>
            <rFont val="Tahoma"/>
            <family val="2"/>
          </rPr>
          <t xml:space="preserve">
</t>
        </r>
      </text>
    </comment>
    <comment ref="A34" authorId="0" shapeId="0">
      <text>
        <r>
          <rPr>
            <sz val="10"/>
            <color indexed="81"/>
            <rFont val="Tahoma"/>
            <family val="2"/>
          </rPr>
          <t>Excludes revenue contribution</t>
        </r>
        <r>
          <rPr>
            <sz val="8"/>
            <color indexed="81"/>
            <rFont val="Tahoma"/>
            <family val="2"/>
          </rPr>
          <t xml:space="preserve">
</t>
        </r>
      </text>
    </comment>
  </commentList>
</comments>
</file>

<file path=xl/sharedStrings.xml><?xml version="1.0" encoding="utf-8"?>
<sst xmlns="http://schemas.openxmlformats.org/spreadsheetml/2006/main" count="1660" uniqueCount="597">
  <si>
    <t>Cash Flow Forecast Guidance Notes</t>
  </si>
  <si>
    <t xml:space="preserve"> Disclaimer of use: </t>
  </si>
  <si>
    <t>This spread sheet tool was supplied by Education Finance Support, Juniper Education. The spread sheet may be used to assist with a Cash Flow Forecast for an LA Maintained school.  A school using this spread sheet does so at their own risk whether used by a school employee, Education Finance Support staff or anyone on the school's behalf. Education Finance Support and Juniper Education accept no liability for its use, the data input and subsequent decision making.</t>
  </si>
  <si>
    <t>The cash flow set up should be completed once the budget has been finalised and you know what income and expenditure you are likely to receive and pay out.</t>
  </si>
  <si>
    <t>Import from Budget</t>
  </si>
  <si>
    <t>Open your budget planner spreadsheet &amp; go to the cash flow report tab.</t>
  </si>
  <si>
    <t>Highlight the whole page by clicking on the grey box to the top left between A &amp; 1 then right click the mouse &amp; select 'Copy' from the drop down menu.</t>
  </si>
  <si>
    <t>Then go to the 'Import from budget' tab in the cash flow spreadsheet, select cell A1 click on the right mouse button &amp; select 'paste', click on the right mouse button again &amp; select 'copy', click on the right mouse button once more &amp; select 'paste special', then select 'values' &amp; click OK</t>
  </si>
  <si>
    <t>The cash flow from your budget planner will now be transferred onto this page.</t>
  </si>
  <si>
    <t>Please note that the income and expenditure on the de-delegation costs are not profiled, therefore the costs will not be included in the cash flow.</t>
  </si>
  <si>
    <t>Summary</t>
  </si>
  <si>
    <t>This sheet feeds automatically from the 'import from budget' sheet &amp; summarises the profiling &amp; the income &amp; expenditure headings.</t>
  </si>
  <si>
    <t>Initial Forecast</t>
  </si>
  <si>
    <t>Enter the Year into cell D2, and your School name into cell G2 - these will pull through to the Updated forecast &amp; the Cash Flow Forecast sheet</t>
  </si>
  <si>
    <t>All the data should self populate from the Summary sheet.</t>
  </si>
  <si>
    <t>Enter your opening bank balance into cell B22. This should be the balance on your bank statement as at the 1st of April.</t>
  </si>
  <si>
    <t>Check that the receipts &amp; payments totals in cells B14 &amp; B18 match the totals in cells N50 &amp; N143 on the Import from budget sheet.</t>
  </si>
  <si>
    <t>The Total closing balance in Cell O24 should equal the estimated bank balance at the end of the year.</t>
  </si>
  <si>
    <t>Updated Forecast</t>
  </si>
  <si>
    <t xml:space="preserve">The initial forecast is based on your original budget estimated income and expenditure profile. To allow you to update the forecast, this sheet has been added in so you can update your expected income and expenditure during the year without altering the initial forecast. </t>
  </si>
  <si>
    <t>An example of this would be that you were expecting to receive your first pupil premium installment in July but you receive it in August instead. OR you are now undertaking a capital project &amp; you need to add in the devolved formula capital you will receive &amp; the payments you will be making towards the project.</t>
  </si>
  <si>
    <t>Any additional income that you receive during the year should also be entered onto the updated forecast. (Additional SEN funding for example)</t>
  </si>
  <si>
    <t>If any virements are completed to move funding from your general contingency, this should be reflected in the updated forecast by increasing the relevant expenditure heading.</t>
  </si>
  <si>
    <t>OR if a virement is completed, moving costs from staffing to other costs or vice versa, then this should also be reflected in the updated forecast.</t>
  </si>
  <si>
    <t>All of the monthly cells (columns C to N) pull through from the initial forecast sheet but any of these cells can be overtyped with an updated figure.</t>
  </si>
  <si>
    <t>Once you update any of these cells it will automatically recalulate the FULL YEAR EXPECTED INCOME/EXPENDITURE figure in column B</t>
  </si>
  <si>
    <t>All figures from the updated forecast will automatically populate the expected figure columns in the cash flow forecast tab.</t>
  </si>
  <si>
    <t>IF YOU DO OVERTYPE ANY OF THE CELLS ON THIS SHEET &amp; YOU THEN DECIDE THAT YOU WANT TO REVERT BACK TO THE INITIAL FORECAST THEN PLEASE REMEMBER TO COPY THE FORMULA BACK INTO THE APPROPRIATE CELL.</t>
  </si>
  <si>
    <t xml:space="preserve">Cash Flow Forecast </t>
  </si>
  <si>
    <t>The Cash Flow Forecast sheet should be completed to show the true cashflow using 'Actual' figures</t>
  </si>
  <si>
    <t>All white cells will be automatically populated from the Updated Forecast Sheet</t>
  </si>
  <si>
    <t>Enter data in the 'Actuals' columns (green cells). The bank reconciliation report should be used to populate the receipts &amp; payments.</t>
  </si>
  <si>
    <t>The unreconciled bank transactions report should be used to populate the unpresented payments &amp; receipts cells in rows 26 &amp; 28. The system ledger balance in row 31 should match the system ledger balance on the bank reconciliation report.</t>
  </si>
  <si>
    <t>The closing balance of the current month should now tie back to your current bank balance as per the bank statement.</t>
  </si>
  <si>
    <t>The grey shaded cells contain formulae to perform automatic calculations on your data</t>
  </si>
  <si>
    <t>The Total Column reflects the Actuals totals</t>
  </si>
  <si>
    <t>The Total in Cell Z24 is the estimated bank balance at the end of the year based on all of the information you have entered so far. In future months where actuals have yet to be entered, the closing balance will work from the expected surplus/deficit until the actual surplus/deficit has been calculated for the month.</t>
  </si>
  <si>
    <t>The Total closing balance in Cell AA24 should equal the closing bank balance at the end of the year. This will differ from cell Z24 until all of the months' actuals have been completed. Then the 2 figures should agree.</t>
  </si>
  <si>
    <t>© 2019 Juniper Education. All rights reserved. This publication is the intellectual property of Juniper Education and no part of it may be reproduced, stored or transmitted by any means without prior permission of Juniper Education. Any unauthorised use for commercial gain will constitute an infringement of copyright.</t>
  </si>
  <si>
    <t>Cashflow Table</t>
  </si>
  <si>
    <t/>
  </si>
  <si>
    <t>Pick Profile</t>
  </si>
  <si>
    <t>Monthly</t>
  </si>
  <si>
    <t>Guidance Notes</t>
  </si>
  <si>
    <t>Quarterly (From April)</t>
  </si>
  <si>
    <t>Termly</t>
  </si>
  <si>
    <t>April</t>
  </si>
  <si>
    <t>May</t>
  </si>
  <si>
    <t>June</t>
  </si>
  <si>
    <t>July</t>
  </si>
  <si>
    <t>August</t>
  </si>
  <si>
    <t>September</t>
  </si>
  <si>
    <t>October</t>
  </si>
  <si>
    <t>November</t>
  </si>
  <si>
    <t>December</t>
  </si>
  <si>
    <t>January</t>
  </si>
  <si>
    <t>February</t>
  </si>
  <si>
    <t>March</t>
  </si>
  <si>
    <t>Yearly Total</t>
  </si>
  <si>
    <t>Manual</t>
  </si>
  <si>
    <t>Monthly (excl. August)</t>
  </si>
  <si>
    <t>Cash In</t>
  </si>
  <si>
    <t>Total</t>
  </si>
  <si>
    <t>Cash Out</t>
  </si>
  <si>
    <t>Opening Cash Balance</t>
  </si>
  <si>
    <t>Closing Cash Balance</t>
  </si>
  <si>
    <t>Import</t>
  </si>
  <si>
    <t>Error</t>
  </si>
  <si>
    <t>Section 251 Schools Block &amp; High Needs Funding</t>
  </si>
  <si>
    <t>High Needs: Special Provision Funding</t>
  </si>
  <si>
    <t>Early Years Block Funding</t>
  </si>
  <si>
    <t>Pupil Premium Funding</t>
  </si>
  <si>
    <t>KS1 Class Size Funding</t>
  </si>
  <si>
    <t>Sports Grant Funding</t>
  </si>
  <si>
    <t>Universal Infant Free School Meals</t>
  </si>
  <si>
    <t>Other Income</t>
  </si>
  <si>
    <t xml:space="preserve">Staffing </t>
  </si>
  <si>
    <t>Other Costs</t>
  </si>
  <si>
    <t xml:space="preserve">Initial Cash Flow Forecast </t>
  </si>
  <si>
    <t>Month:</t>
  </si>
  <si>
    <t>Full Year Expected Income</t>
  </si>
  <si>
    <t>Totals</t>
  </si>
  <si>
    <t>Income</t>
  </si>
  <si>
    <t xml:space="preserve"> </t>
  </si>
  <si>
    <t>Total Receipts</t>
  </si>
  <si>
    <t>Expenditure</t>
  </si>
  <si>
    <t>Full Year Expected Expenditure</t>
  </si>
  <si>
    <t>Staffing</t>
  </si>
  <si>
    <t>Total Payments</t>
  </si>
  <si>
    <t>Cashflow Surplus/Deficit (-)</t>
  </si>
  <si>
    <t xml:space="preserve">Updated Cash Flow Forecast </t>
  </si>
  <si>
    <t>Sports Funding - PE Grant</t>
  </si>
  <si>
    <t>Cashflow Expected vs Actuals</t>
  </si>
  <si>
    <t>Full Year Expected</t>
  </si>
  <si>
    <t>Expected April</t>
  </si>
  <si>
    <t>Actuals April</t>
  </si>
  <si>
    <t>Expected May</t>
  </si>
  <si>
    <t>Actuals May</t>
  </si>
  <si>
    <t>Expected June</t>
  </si>
  <si>
    <t>Actuals June</t>
  </si>
  <si>
    <t>Expected July</t>
  </si>
  <si>
    <t>Actuals July</t>
  </si>
  <si>
    <t>Expected Aug</t>
  </si>
  <si>
    <t>Actuals Aug</t>
  </si>
  <si>
    <t>Expected Sept</t>
  </si>
  <si>
    <t>Actuals Sept</t>
  </si>
  <si>
    <t>Expected Oct</t>
  </si>
  <si>
    <t>Actuals Oct</t>
  </si>
  <si>
    <t>Expected Nov</t>
  </si>
  <si>
    <t>Actuals Nov</t>
  </si>
  <si>
    <t>Expected Dec</t>
  </si>
  <si>
    <t>Actuals Dec</t>
  </si>
  <si>
    <t>Expected Jan</t>
  </si>
  <si>
    <t>Actuals Jan</t>
  </si>
  <si>
    <t>Expected Feb</t>
  </si>
  <si>
    <t>Actuals Feb</t>
  </si>
  <si>
    <t>Expected Mar</t>
  </si>
  <si>
    <t>Actuals Mar</t>
  </si>
  <si>
    <t>Total Actuals</t>
  </si>
  <si>
    <t>Unpresented payments</t>
  </si>
  <si>
    <t>Unpresented receipts</t>
  </si>
  <si>
    <t>System ledger balance</t>
  </si>
  <si>
    <t>Detail Code</t>
  </si>
  <si>
    <t>Description</t>
  </si>
  <si>
    <t>Group</t>
  </si>
  <si>
    <t>Teachers Pay</t>
  </si>
  <si>
    <t>Staffing Costs</t>
  </si>
  <si>
    <t>Supply Pay</t>
  </si>
  <si>
    <t>Other Education Support Staff Pay</t>
  </si>
  <si>
    <t>Other Staff Pay</t>
  </si>
  <si>
    <t xml:space="preserve">Admin Assts Pay               </t>
  </si>
  <si>
    <t xml:space="preserve">Technicians Pay            </t>
  </si>
  <si>
    <t xml:space="preserve">Premises Staff Pay                </t>
  </si>
  <si>
    <t>Clerk to Govs Pay</t>
  </si>
  <si>
    <t xml:space="preserve">Teaching Assts Pay            </t>
  </si>
  <si>
    <t xml:space="preserve">Nursery Nurses Pay            </t>
  </si>
  <si>
    <t xml:space="preserve">SEN Welfare Pay               </t>
  </si>
  <si>
    <t>Advanced Classroom Assistants Pay</t>
  </si>
  <si>
    <t xml:space="preserve">Caretakers Lettings Pay       </t>
  </si>
  <si>
    <t xml:space="preserve">Catering Staff Pay          </t>
  </si>
  <si>
    <t xml:space="preserve">Midday Staff Pay              </t>
  </si>
  <si>
    <t xml:space="preserve">Cleaning Staff Pay            </t>
  </si>
  <si>
    <t>Agency Supply Staff Costs - Non-Teachers</t>
  </si>
  <si>
    <t>Agency Supply Staff Costs - Teachers</t>
  </si>
  <si>
    <t>Teachers Overtime</t>
  </si>
  <si>
    <t>Other Education Support Staff Overtime</t>
  </si>
  <si>
    <t>Other Staff Overtime</t>
  </si>
  <si>
    <t xml:space="preserve">Admin Assts Overtime          </t>
  </si>
  <si>
    <t xml:space="preserve">Technicians Overtime            </t>
  </si>
  <si>
    <t xml:space="preserve">Premises Staff Overtime                </t>
  </si>
  <si>
    <t>Clerk to Govs Overtime</t>
  </si>
  <si>
    <t xml:space="preserve">Teaching Assts Overtime       </t>
  </si>
  <si>
    <t xml:space="preserve">Nursery Nurses Overtime            </t>
  </si>
  <si>
    <t xml:space="preserve">SEN Welfare Overtime          </t>
  </si>
  <si>
    <t>Advanced Classroom Assistants Overtime</t>
  </si>
  <si>
    <t xml:space="preserve">Catering Staff Overtime          </t>
  </si>
  <si>
    <t>Midday Staff Overtime</t>
  </si>
  <si>
    <t xml:space="preserve">Cleaning Staff Overtime       </t>
  </si>
  <si>
    <t>Teachers NI</t>
  </si>
  <si>
    <t>Supply NI</t>
  </si>
  <si>
    <t>Other Education Support Staff NI</t>
  </si>
  <si>
    <t>Other Staff NI</t>
  </si>
  <si>
    <t xml:space="preserve">Admin Assts NI                </t>
  </si>
  <si>
    <t xml:space="preserve">Technicians NI            </t>
  </si>
  <si>
    <t xml:space="preserve">Premises Staff NI                </t>
  </si>
  <si>
    <t xml:space="preserve">Clerk to Govs NI              </t>
  </si>
  <si>
    <t xml:space="preserve">Teaching Assts NI             </t>
  </si>
  <si>
    <t xml:space="preserve">Nursery Nurses NI            </t>
  </si>
  <si>
    <t xml:space="preserve">SEN Welfare NI                </t>
  </si>
  <si>
    <t>Advanced Classroom Assistants NI</t>
  </si>
  <si>
    <t xml:space="preserve">Caretakers Lettings NI        </t>
  </si>
  <si>
    <t xml:space="preserve">Catering Staff NI          </t>
  </si>
  <si>
    <t xml:space="preserve">Midday Staff NI              </t>
  </si>
  <si>
    <t xml:space="preserve">Cleaning Staff NI             </t>
  </si>
  <si>
    <t>Teachers Super</t>
  </si>
  <si>
    <t>Supply Super</t>
  </si>
  <si>
    <t>Other Education Support Staff Super</t>
  </si>
  <si>
    <t>Other Staff Super</t>
  </si>
  <si>
    <t xml:space="preserve">Admin Assts Super             </t>
  </si>
  <si>
    <t xml:space="preserve">Technicians Super            </t>
  </si>
  <si>
    <t xml:space="preserve">Premises Staff Super                </t>
  </si>
  <si>
    <t>Clerk to Govs Super</t>
  </si>
  <si>
    <t xml:space="preserve">Teaching Assts Super          </t>
  </si>
  <si>
    <t xml:space="preserve">Nursery Nurses Super            </t>
  </si>
  <si>
    <t xml:space="preserve">SEN Welfare Super             </t>
  </si>
  <si>
    <t>Advanced Classroom Assistants Super</t>
  </si>
  <si>
    <t xml:space="preserve">Caretakers Lettings Super     </t>
  </si>
  <si>
    <t xml:space="preserve">Catering Staff Super          </t>
  </si>
  <si>
    <t xml:space="preserve">Midday Staff Super              </t>
  </si>
  <si>
    <t xml:space="preserve">Cleaning Staff Super          </t>
  </si>
  <si>
    <t>Course Fees</t>
  </si>
  <si>
    <t>Staff Development</t>
  </si>
  <si>
    <t>Training</t>
  </si>
  <si>
    <t>Relocation Expenses</t>
  </si>
  <si>
    <t>Other Employee Expenses</t>
  </si>
  <si>
    <t>Provided Accommodation Allowance</t>
  </si>
  <si>
    <t xml:space="preserve">Free Meals for Staff          </t>
  </si>
  <si>
    <t>Sleeping In Allowance</t>
  </si>
  <si>
    <t>Enhanced Lump Sum</t>
  </si>
  <si>
    <t>Support Staff Redundancy Payments</t>
  </si>
  <si>
    <t>Salary deduction Child Care Vouchers</t>
  </si>
  <si>
    <t>Teachers Redundancy Payments</t>
  </si>
  <si>
    <t>Rent Subsidy</t>
  </si>
  <si>
    <t>Mortgage Subsidy</t>
  </si>
  <si>
    <t xml:space="preserve">LA Contribution to Teachers Compromise Agreement </t>
  </si>
  <si>
    <t>Internal Decorations</t>
  </si>
  <si>
    <t>Maintenance of Premises</t>
  </si>
  <si>
    <t>Alterations and Improvements</t>
  </si>
  <si>
    <t>Repairs &amp; Maintenance</t>
  </si>
  <si>
    <t>Security Measures</t>
  </si>
  <si>
    <t>Health &amp; Safety Precautions</t>
  </si>
  <si>
    <t>Grounds Maintenance</t>
  </si>
  <si>
    <t>Grounds Improvements</t>
  </si>
  <si>
    <t>Gas</t>
  </si>
  <si>
    <t>Other Occupancy Costs</t>
  </si>
  <si>
    <t>Electricity</t>
  </si>
  <si>
    <t>Oil</t>
  </si>
  <si>
    <t>Fuel - Other</t>
  </si>
  <si>
    <t>Cleaning Materials</t>
  </si>
  <si>
    <t>Refuse Collection</t>
  </si>
  <si>
    <t>Personal Hygiene</t>
  </si>
  <si>
    <t xml:space="preserve">Water Rates                   </t>
  </si>
  <si>
    <t>Water - Meter Charges</t>
  </si>
  <si>
    <t>Water - General Services</t>
  </si>
  <si>
    <t>Contract Cleaning</t>
  </si>
  <si>
    <t>Cleaning - Other</t>
  </si>
  <si>
    <t>Office Furniture &amp; Fittings</t>
  </si>
  <si>
    <t>Furniture &amp; Equipment</t>
  </si>
  <si>
    <t>Classroom Furniture</t>
  </si>
  <si>
    <t>Rent</t>
  </si>
  <si>
    <t>Rates</t>
  </si>
  <si>
    <t>Joint Use of Premises</t>
  </si>
  <si>
    <t xml:space="preserve">Capital - Fees Construction, Conversion etc  </t>
  </si>
  <si>
    <t>Capital</t>
  </si>
  <si>
    <t xml:space="preserve">Capital - Construction, Conversion &amp; Renovation </t>
  </si>
  <si>
    <t xml:space="preserve">Capital - Vehicles, Plant, Equipment &amp; Machinery </t>
  </si>
  <si>
    <t xml:space="preserve">Capital - Fees Acquisition Land &amp; Existing Buildings </t>
  </si>
  <si>
    <t xml:space="preserve">Capital - Acquisition Land &amp; Existing Buildings </t>
  </si>
  <si>
    <t>Capital - ICT Equipment</t>
  </si>
  <si>
    <t>Capital - Schools Capital Income</t>
  </si>
  <si>
    <t xml:space="preserve">Capital - Voluntary or Private Income  </t>
  </si>
  <si>
    <t>Direct Revenue Financing Income</t>
  </si>
  <si>
    <t>Capital - Joint Funding</t>
  </si>
  <si>
    <t>Textbooks &amp; Library Books</t>
  </si>
  <si>
    <t>Educational Supplies &amp; Services</t>
  </si>
  <si>
    <t>Educational Equipment/Materials</t>
  </si>
  <si>
    <t>Cleaning Equipment</t>
  </si>
  <si>
    <t>Other Supplies &amp; Services</t>
  </si>
  <si>
    <t>Office Equipment</t>
  </si>
  <si>
    <t>Office Rentals &amp; Leasing Costs</t>
  </si>
  <si>
    <t>Catering Equipment</t>
  </si>
  <si>
    <t>Catering Consumables, Cleaning, Clothing etc.</t>
  </si>
  <si>
    <t>Consumable Materials</t>
  </si>
  <si>
    <t>Office IT Equipment</t>
  </si>
  <si>
    <t>Technology Costs</t>
  </si>
  <si>
    <t>Learning Resources ICT</t>
  </si>
  <si>
    <t>Building Maintenance Tools</t>
  </si>
  <si>
    <t>Music Instruments/Equipment</t>
  </si>
  <si>
    <t>Provision of Meals</t>
  </si>
  <si>
    <t>Food and Drink</t>
  </si>
  <si>
    <t>Catering Contract</t>
  </si>
  <si>
    <t>Grounds Equipment &amp; Materials</t>
  </si>
  <si>
    <t>Toilet and Medical Sundries</t>
  </si>
  <si>
    <t xml:space="preserve">Clothing, Uniforms &amp; Footwear          </t>
  </si>
  <si>
    <t>Laundry</t>
  </si>
  <si>
    <t>Surveyors/Architects Fees</t>
  </si>
  <si>
    <t>Medical Fees and Criminal Record Search Fees</t>
  </si>
  <si>
    <t>Exam Fees Expenditure</t>
  </si>
  <si>
    <t>Professional Fees - Curriculum</t>
  </si>
  <si>
    <t>Music Fees</t>
  </si>
  <si>
    <t>Other Hired Services</t>
  </si>
  <si>
    <t>Vehicle Purchase and Lease Costs</t>
  </si>
  <si>
    <t>Transport</t>
  </si>
  <si>
    <t>Mileage</t>
  </si>
  <si>
    <t>Car Allowance - Training</t>
  </si>
  <si>
    <t>Petrol, Oil and Antifreeze</t>
  </si>
  <si>
    <t>Vehicle Insurance</t>
  </si>
  <si>
    <t>Vehicle Repair and Maintenance</t>
  </si>
  <si>
    <t>Printing &amp; Stationery</t>
  </si>
  <si>
    <t>Postages</t>
  </si>
  <si>
    <t>Telephone Rental Reimbursements (via expenses claims)</t>
  </si>
  <si>
    <t>Telephones</t>
  </si>
  <si>
    <t xml:space="preserve">Telephone Income              </t>
  </si>
  <si>
    <t>Advertising - Publicity</t>
  </si>
  <si>
    <t>Advertising - Staff</t>
  </si>
  <si>
    <t>Photocopying</t>
  </si>
  <si>
    <t>Bank Charges</t>
  </si>
  <si>
    <t>Learning Resources ICT - Internet</t>
  </si>
  <si>
    <t>Office Expenses - Other</t>
  </si>
  <si>
    <t>Travel and Subsistence</t>
  </si>
  <si>
    <t>Interview Expenses</t>
  </si>
  <si>
    <t>Governors Expenses</t>
  </si>
  <si>
    <t>Hospitality and Entertaining</t>
  </si>
  <si>
    <t>School Insurance Premises/Other</t>
  </si>
  <si>
    <t>Employee Related Insurance</t>
  </si>
  <si>
    <t xml:space="preserve">ECC Charges               </t>
  </si>
  <si>
    <t>Education Support Services</t>
  </si>
  <si>
    <t>Staff Insurance Premiums - Teachers</t>
  </si>
  <si>
    <t>Staff Insurance Premiums - Educ. Support &amp; Admin</t>
  </si>
  <si>
    <t>Staff Relocation Insurance Premiums</t>
  </si>
  <si>
    <t>Staff Insurance Premiums - Premises &amp; Other</t>
  </si>
  <si>
    <t>Total of de-delegation</t>
  </si>
  <si>
    <t>Dedelegation</t>
  </si>
  <si>
    <t>De-delegation for Staff Costs</t>
  </si>
  <si>
    <t>De-delegation for Licences and Subscriptions</t>
  </si>
  <si>
    <t>De-delegation for Contingencies</t>
  </si>
  <si>
    <t>De-delegation for Ethnic Minority and Behaviour Support Services</t>
  </si>
  <si>
    <t>De-delegation for Free School Meal Eligibility</t>
  </si>
  <si>
    <t>Pupil Support Courses</t>
  </si>
  <si>
    <t>PE Clothing</t>
  </si>
  <si>
    <t>Home to School Transport - School Funded</t>
  </si>
  <si>
    <t>Children's Centre Teacher Costs</t>
  </si>
  <si>
    <t>Child Care Vouchers purchase</t>
  </si>
  <si>
    <t>Grants/Contributions to Third Parties e.g. LDG/Payments to Other Schools</t>
  </si>
  <si>
    <t>Educational Visits - Costs</t>
  </si>
  <si>
    <t>Pocket Money and Incidentals</t>
  </si>
  <si>
    <r>
      <t xml:space="preserve">Excluded Pupils - Costs </t>
    </r>
    <r>
      <rPr>
        <b/>
        <sz val="10"/>
        <rFont val="Arial"/>
        <family val="2"/>
      </rPr>
      <t/>
    </r>
  </si>
  <si>
    <t>Transport School Visits/Sports</t>
  </si>
  <si>
    <t>Interest - Long Term Borrowing</t>
  </si>
  <si>
    <t>Revenue Contributions to Capital Expenditure</t>
  </si>
  <si>
    <t>Donations/Private Fund Contributions</t>
  </si>
  <si>
    <t>Insurance Claims - Vehicles</t>
  </si>
  <si>
    <t>Insurance Claims - Excluding Vehicles</t>
  </si>
  <si>
    <t xml:space="preserve">Insurance Claims Educational Equip.       </t>
  </si>
  <si>
    <t>Other Government Grants Income</t>
  </si>
  <si>
    <t>Other Grants and Payments Income</t>
  </si>
  <si>
    <t xml:space="preserve">Supply - Other Reimbursement  </t>
  </si>
  <si>
    <t>Education Action Zone Income</t>
  </si>
  <si>
    <t xml:space="preserve">Payments Received from Other Schools </t>
  </si>
  <si>
    <t>Teacher Training Income</t>
  </si>
  <si>
    <t>Grants, Reimbursements etc.</t>
  </si>
  <si>
    <t>Sports England Grants to Schools</t>
  </si>
  <si>
    <t>Pupil Premium from Other LA's</t>
  </si>
  <si>
    <t>Pupil Premium</t>
  </si>
  <si>
    <t>Rent &amp; Letting Income</t>
  </si>
  <si>
    <t>Lettings Income</t>
  </si>
  <si>
    <t>Grant income</t>
  </si>
  <si>
    <t xml:space="preserve">Other LA Contributions </t>
  </si>
  <si>
    <t>SEN &amp; Pupil Led Funding from Other LA's</t>
  </si>
  <si>
    <t>Catering - Income</t>
  </si>
  <si>
    <t>Catering Income</t>
  </si>
  <si>
    <t>Provided Services - Income</t>
  </si>
  <si>
    <t xml:space="preserve">Class Sales                   </t>
  </si>
  <si>
    <t xml:space="preserve">Excluded Pupils - Income </t>
  </si>
  <si>
    <t>Sales</t>
  </si>
  <si>
    <t xml:space="preserve">Music Tuition Fees Income     </t>
  </si>
  <si>
    <t>Exam Fees - Income</t>
  </si>
  <si>
    <t xml:space="preserve">Damage to Premises - Income                </t>
  </si>
  <si>
    <t>Pocket Money</t>
  </si>
  <si>
    <t xml:space="preserve">Accommodation/Bookings - Income  </t>
  </si>
  <si>
    <t>Free School Meals Income</t>
  </si>
  <si>
    <t xml:space="preserve">Parental Contribution Swimming          </t>
  </si>
  <si>
    <t xml:space="preserve">Educational Visits - Income   </t>
  </si>
  <si>
    <t>Fees Income</t>
  </si>
  <si>
    <t>Extended School Funding and Grants</t>
  </si>
  <si>
    <t xml:space="preserve">Grounds Income                </t>
  </si>
  <si>
    <t xml:space="preserve">Reimbursement Educ Support/Admin Ins. </t>
  </si>
  <si>
    <t xml:space="preserve">Reimbursement Relocation Ins. </t>
  </si>
  <si>
    <t xml:space="preserve">Reimbursement Supply - Teachers Ins. </t>
  </si>
  <si>
    <t xml:space="preserve">Reimbursement Premises/Other Staff Ins. </t>
  </si>
  <si>
    <t xml:space="preserve">LA Contributions to Staff Absences </t>
  </si>
  <si>
    <t>Children's Centre Teacher Income</t>
  </si>
  <si>
    <t>Bank Interest Received</t>
  </si>
  <si>
    <t xml:space="preserve">Interest on Year End Balances          </t>
  </si>
  <si>
    <t>Code</t>
  </si>
  <si>
    <t>Nominal</t>
  </si>
  <si>
    <t>Teachers</t>
  </si>
  <si>
    <t>0101</t>
  </si>
  <si>
    <t>Supply Staff</t>
  </si>
  <si>
    <t>0102</t>
  </si>
  <si>
    <t>Classroom Support</t>
  </si>
  <si>
    <t>0104</t>
  </si>
  <si>
    <t>Midday Supervision</t>
  </si>
  <si>
    <t>0130</t>
  </si>
  <si>
    <t>Administrative Staff</t>
  </si>
  <si>
    <t>0131</t>
  </si>
  <si>
    <t>Admin Assts Pay</t>
  </si>
  <si>
    <t>Community Focused Extended Schools Staff</t>
  </si>
  <si>
    <t>0132</t>
  </si>
  <si>
    <t>Technicians Pay</t>
  </si>
  <si>
    <t>Premises Staff</t>
  </si>
  <si>
    <t>0135</t>
  </si>
  <si>
    <t>Premises Staff Pay</t>
  </si>
  <si>
    <t>0138</t>
  </si>
  <si>
    <t>0139</t>
  </si>
  <si>
    <t>Teaching Assts Pay</t>
  </si>
  <si>
    <t>Nursery Nurses</t>
  </si>
  <si>
    <t>0141</t>
  </si>
  <si>
    <t>Nursery Nurses Pay</t>
  </si>
  <si>
    <t>SEN Welfare</t>
  </si>
  <si>
    <t>0142</t>
  </si>
  <si>
    <t>SEN Welfare Pay</t>
  </si>
  <si>
    <t>0155</t>
  </si>
  <si>
    <t>Higher Level TAs  Pay</t>
  </si>
  <si>
    <t>0168</t>
  </si>
  <si>
    <t>Caretakers Lettings Pay</t>
  </si>
  <si>
    <t>Catering Staff</t>
  </si>
  <si>
    <t>0171</t>
  </si>
  <si>
    <t xml:space="preserve">Catering Staff Pay </t>
  </si>
  <si>
    <t>0172</t>
  </si>
  <si>
    <t>Midday Staff Pay</t>
  </si>
  <si>
    <t>0187</t>
  </si>
  <si>
    <t>Cleaning Staff Pay</t>
  </si>
  <si>
    <t>0190</t>
  </si>
  <si>
    <t>Agency Supply - Non-teachers</t>
  </si>
  <si>
    <t>0191</t>
  </si>
  <si>
    <t>Agency Supply - Teachers</t>
  </si>
  <si>
    <t>0301</t>
  </si>
  <si>
    <t>0304</t>
  </si>
  <si>
    <t>0330</t>
  </si>
  <si>
    <t>0331</t>
  </si>
  <si>
    <t>Admin Assts Overtime</t>
  </si>
  <si>
    <t>0332</t>
  </si>
  <si>
    <t>Technicians Overtime</t>
  </si>
  <si>
    <t>0335</t>
  </si>
  <si>
    <t>Premises Overtime</t>
  </si>
  <si>
    <t>0338</t>
  </si>
  <si>
    <t>0339</t>
  </si>
  <si>
    <t>Teaching Assts Overtime</t>
  </si>
  <si>
    <t>0342</t>
  </si>
  <si>
    <t>SEN Welfare Overtime</t>
  </si>
  <si>
    <t>0355</t>
  </si>
  <si>
    <t>Higher Level TAs  Overtime</t>
  </si>
  <si>
    <t>0371</t>
  </si>
  <si>
    <t>Catering Staff Overtime</t>
  </si>
  <si>
    <t>0372</t>
  </si>
  <si>
    <t>0387</t>
  </si>
  <si>
    <t>Cleaning Staff Overtime</t>
  </si>
  <si>
    <t>0401</t>
  </si>
  <si>
    <t>0402</t>
  </si>
  <si>
    <t>0404</t>
  </si>
  <si>
    <t>0430</t>
  </si>
  <si>
    <t>0431</t>
  </si>
  <si>
    <t>Admin Assts NI</t>
  </si>
  <si>
    <t>0432</t>
  </si>
  <si>
    <t>Technicians NI</t>
  </si>
  <si>
    <t>0435</t>
  </si>
  <si>
    <t>Premises Staff NI</t>
  </si>
  <si>
    <t>0438</t>
  </si>
  <si>
    <t>Clerk to Govs NI</t>
  </si>
  <si>
    <t>0439</t>
  </si>
  <si>
    <t>Teaching Assts NI</t>
  </si>
  <si>
    <t>0441</t>
  </si>
  <si>
    <t>Nursery Nurses Overtime</t>
  </si>
  <si>
    <t>Nursery Nurses NI</t>
  </si>
  <si>
    <t>0442</t>
  </si>
  <si>
    <t>SEN Welfare NI</t>
  </si>
  <si>
    <t>0455</t>
  </si>
  <si>
    <t>Higher Level TAs  NI</t>
  </si>
  <si>
    <t>0468</t>
  </si>
  <si>
    <t>Caretakers Lettings NI</t>
  </si>
  <si>
    <t>0471</t>
  </si>
  <si>
    <t>Catering Staff NI</t>
  </si>
  <si>
    <t>0472</t>
  </si>
  <si>
    <t>Midday Staff NI</t>
  </si>
  <si>
    <t>0487</t>
  </si>
  <si>
    <t>Cleaning Staff NI</t>
  </si>
  <si>
    <t>0501</t>
  </si>
  <si>
    <t>0502</t>
  </si>
  <si>
    <t>0504</t>
  </si>
  <si>
    <t>0530</t>
  </si>
  <si>
    <t>0531</t>
  </si>
  <si>
    <t>Admin Assts Super</t>
  </si>
  <si>
    <t>0532</t>
  </si>
  <si>
    <t>Technicians Super</t>
  </si>
  <si>
    <t>0535</t>
  </si>
  <si>
    <t>Premises Super</t>
  </si>
  <si>
    <t>0538</t>
  </si>
  <si>
    <t>0539</t>
  </si>
  <si>
    <t>Teaching Assts. Super</t>
  </si>
  <si>
    <t>0541</t>
  </si>
  <si>
    <t>Nursery Nurses Super</t>
  </si>
  <si>
    <t>0542</t>
  </si>
  <si>
    <t>SEN Welfare Super</t>
  </si>
  <si>
    <t>0555</t>
  </si>
  <si>
    <t>Higher Level TAs  Super</t>
  </si>
  <si>
    <t>0568</t>
  </si>
  <si>
    <t>Caretakers Lettings Super</t>
  </si>
  <si>
    <t>0571</t>
  </si>
  <si>
    <t>Catering Staff Super</t>
  </si>
  <si>
    <t>0572</t>
  </si>
  <si>
    <t>Midday Staff Super</t>
  </si>
  <si>
    <t>0587</t>
  </si>
  <si>
    <t>Cleaning Staff Super</t>
  </si>
  <si>
    <t>Other Employees Expenses</t>
  </si>
  <si>
    <t>0701</t>
  </si>
  <si>
    <t>Course &amp; Conference Fees</t>
  </si>
  <si>
    <t>0799</t>
  </si>
  <si>
    <t xml:space="preserve">Staff Training </t>
  </si>
  <si>
    <t>0911</t>
  </si>
  <si>
    <t>0917</t>
  </si>
  <si>
    <t>Free Meals for Staff</t>
  </si>
  <si>
    <t>0925</t>
  </si>
  <si>
    <t>Sleeping in Allowance</t>
  </si>
  <si>
    <t>Structural Maintenance Plan</t>
  </si>
  <si>
    <t>Buildings - Upkeep</t>
  </si>
  <si>
    <t>Alterations &amp; Improvements</t>
  </si>
  <si>
    <t>Professional Fees Exp.</t>
  </si>
  <si>
    <t>Grounds - Upkeep</t>
  </si>
  <si>
    <t>Fuel</t>
  </si>
  <si>
    <t>Cleaning</t>
  </si>
  <si>
    <t>Water</t>
  </si>
  <si>
    <t>Water Rates</t>
  </si>
  <si>
    <t>Cleaning Contract</t>
  </si>
  <si>
    <t>Furniture</t>
  </si>
  <si>
    <t>Rent and Rates</t>
  </si>
  <si>
    <t>Curriculum</t>
  </si>
  <si>
    <t>Books</t>
  </si>
  <si>
    <t>Educational Equipt/Materials</t>
  </si>
  <si>
    <t>Cleaning Equipment - Rental</t>
  </si>
  <si>
    <t>Office Expenses</t>
  </si>
  <si>
    <t>Reprographics</t>
  </si>
  <si>
    <t>Office Equipment - Maintenance</t>
  </si>
  <si>
    <t>Catering</t>
  </si>
  <si>
    <t>Catering Consumables</t>
  </si>
  <si>
    <t>Office IT Equipment - Purchases</t>
  </si>
  <si>
    <t>Music Expenditure</t>
  </si>
  <si>
    <t>Music Instruments/Equip.</t>
  </si>
  <si>
    <t>Provision of meals</t>
  </si>
  <si>
    <t>Food &amp; Drink</t>
  </si>
  <si>
    <t>Toilet &amp; Medical Sundries</t>
  </si>
  <si>
    <t>2650</t>
  </si>
  <si>
    <t>Clothing &amp; Uniforms</t>
  </si>
  <si>
    <t>Medical Fees &amp; CRB Fees</t>
  </si>
  <si>
    <t>Fees Expenditure - Pupils</t>
  </si>
  <si>
    <t>Exam Fees</t>
  </si>
  <si>
    <t>Staff Transport</t>
  </si>
  <si>
    <t>Mileage - non-training</t>
  </si>
  <si>
    <t>Mileage - training</t>
  </si>
  <si>
    <t>Pupil Transport</t>
  </si>
  <si>
    <t>Petrol. Oil &amp; Antifreeze</t>
  </si>
  <si>
    <t>Other Ins Prem.</t>
  </si>
  <si>
    <t>Vehicle Repair &amp; Maintenance</t>
  </si>
  <si>
    <t>Telephone Income</t>
  </si>
  <si>
    <t>Advertising</t>
  </si>
  <si>
    <t>Travel &amp; Subsistence</t>
  </si>
  <si>
    <t>Govs Expenses</t>
  </si>
  <si>
    <t>Governor's Expenses</t>
  </si>
  <si>
    <t>Insurance Prems - Premises/Other</t>
  </si>
  <si>
    <t>Employee Related Ins. (not staff absence)</t>
  </si>
  <si>
    <t>ECC Charges</t>
  </si>
  <si>
    <t>Staff Insurance Premiums</t>
  </si>
  <si>
    <t>Teachers Int. Ins. Premiums</t>
  </si>
  <si>
    <t>Edu.Support/Admin Int. Ins. Premium</t>
  </si>
  <si>
    <t>Relocation Ins. Premium</t>
  </si>
  <si>
    <t>Relocation - Int. Ins. Prem.</t>
  </si>
  <si>
    <t>Manual Int. Ins. Premiums</t>
  </si>
  <si>
    <t>Pupil Support</t>
  </si>
  <si>
    <t>Home to School Transport - Sch Funded</t>
  </si>
  <si>
    <t>Excluded Pupils - Costs</t>
  </si>
  <si>
    <t>Transport to School  Visits/Sports</t>
  </si>
  <si>
    <t xml:space="preserve">Revenue Contribution to Capital </t>
  </si>
  <si>
    <t>Rev. Contributions to Capital Expenditure</t>
  </si>
  <si>
    <t>Insurance Claims Buildings</t>
  </si>
  <si>
    <t>Excluded Pupils - Income</t>
  </si>
  <si>
    <t>Educational Visits - Income</t>
  </si>
  <si>
    <t>Grounds Income</t>
  </si>
  <si>
    <t>Ed.Support/Admin - Int. Ins. Reim.</t>
  </si>
  <si>
    <t>Relocation Exp. - Int. Ins. Reim.</t>
  </si>
  <si>
    <t>Supply - Reimbursement Int Ins</t>
  </si>
  <si>
    <t>Prem/Other Staff - Int. Ins. Reimb.</t>
  </si>
  <si>
    <t>Matching Green CE P</t>
  </si>
  <si>
    <t>Section 251 Schools Block</t>
  </si>
  <si>
    <t>Section 251 Schools Block - PFI Funding</t>
  </si>
  <si>
    <t>High Needs: SEND &amp; EHCP Funding</t>
  </si>
  <si>
    <t>Universal Infant Free School Meal Funding (UIFSM)</t>
  </si>
  <si>
    <t>not in use</t>
  </si>
  <si>
    <t>Capital Funding/Income</t>
  </si>
  <si>
    <t>Rent &amp; Lettings</t>
  </si>
  <si>
    <t>Swimming Income</t>
  </si>
  <si>
    <t>Breakfast Club Income</t>
  </si>
  <si>
    <t>Community Extended Schools Staff</t>
  </si>
  <si>
    <t>PE Instructor</t>
  </si>
  <si>
    <t>Not in use</t>
  </si>
  <si>
    <t>Capital Expenditure</t>
  </si>
  <si>
    <t>Swimming Expenditure</t>
  </si>
  <si>
    <t>De-delegated Funds (excl. ESG)</t>
  </si>
  <si>
    <t>PE &amp; Sports Grant</t>
  </si>
  <si>
    <t>Matching Green C of E Primary</t>
  </si>
  <si>
    <t>-</t>
  </si>
  <si>
    <t>Cash Flow 2021-22</t>
  </si>
  <si>
    <t>Cash Balance as at 01/04/2021</t>
  </si>
  <si>
    <t>2020-21 Year-End Debtors</t>
  </si>
  <si>
    <t>Covid Catch Up Funding</t>
  </si>
  <si>
    <t>School Clubs</t>
  </si>
  <si>
    <t xml:space="preserve">SAS </t>
  </si>
  <si>
    <t>2020-21 Year-End Creditors</t>
  </si>
  <si>
    <t>Breakfast Club Lead</t>
  </si>
  <si>
    <t xml:space="preserve">Covid Catch Up </t>
  </si>
  <si>
    <t>Staff Wellbeing</t>
  </si>
  <si>
    <t xml:space="preserve">School Clubs </t>
  </si>
  <si>
    <t>Donations</t>
  </si>
  <si>
    <t>Information Technology</t>
  </si>
  <si>
    <t>Govs' Expenses</t>
  </si>
  <si>
    <t>Pupil Premium C/F 20/21</t>
  </si>
  <si>
    <t>PE &amp; Sports Grant C/F 20/21</t>
  </si>
  <si>
    <t>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</si>
</sst>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_(&quot;$&quot;* #,##0.00_);_(&quot;$&quot;* \(#,##0.00\);_(&quot;$&quot;* &quot;-&quot;??_);_(@_)"/>
    <numFmt numFmtId="166" formatCode="_(* #,##0.00_);_(* \(#,##0.00\);_(* &quot;-&quot;??_);_(@_)"/>
    <numFmt numFmtId="167" formatCode="0.00%_);[Red]\(0.00%\)"/>
    <numFmt numFmtId="168" formatCode="0%_);[Red]\(0%\)"/>
    <numFmt numFmtId="169" formatCode="0000"/>
    <numFmt numFmtId="170" formatCode="#,##0_ ;[Red]\-#,##0\ "/>
    <numFmt numFmtId="171" formatCode="#,##0.00_ ;[Red]\-#,##0.00\ "/>
    <numFmt numFmtId="172" formatCode="0.00_ ;[Red]\-0.00\ "/>
    <numFmt numFmtId="173" formatCode="0_ ;[Red]\-0\ "/>
  </numFmts>
  <fonts count="60" x14ac:knownFonts="1">
    <font>
      <sz val="10"/>
      <name val="Arial"/>
    </font>
    <font>
      <sz val="10"/>
      <name val="Arial"/>
      <family val="2"/>
    </font>
    <font>
      <sz val="8"/>
      <name val="Tahoma"/>
      <family val="2"/>
    </font>
    <font>
      <sz val="8"/>
      <name val="Verdana"/>
      <family val="2"/>
    </font>
    <font>
      <b/>
      <sz val="8"/>
      <color indexed="9"/>
      <name val="Tahoma"/>
      <family val="2"/>
    </font>
    <font>
      <b/>
      <sz val="8"/>
      <color indexed="8"/>
      <name val="Tahoma"/>
      <family val="2"/>
    </font>
    <font>
      <sz val="8"/>
      <name val="Times New Roman"/>
      <family val="1"/>
    </font>
    <font>
      <sz val="10"/>
      <name val="Helv"/>
    </font>
    <font>
      <b/>
      <sz val="9"/>
      <name val="Arial"/>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
      <sz val="10"/>
      <color indexed="9"/>
      <name val="Arial"/>
      <family val="2"/>
    </font>
    <font>
      <b/>
      <sz val="10"/>
      <color indexed="8"/>
      <name val="Arial"/>
      <family val="2"/>
    </font>
    <font>
      <sz val="10"/>
      <color indexed="9"/>
      <name val="Verdana"/>
      <family val="2"/>
    </font>
    <font>
      <b/>
      <sz val="10"/>
      <color indexed="9"/>
      <name val="Tahoma"/>
      <family val="2"/>
    </font>
    <font>
      <b/>
      <sz val="10"/>
      <name val="Arial"/>
      <family val="2"/>
    </font>
    <font>
      <sz val="10"/>
      <color indexed="8"/>
      <name val="Arial"/>
      <family val="2"/>
    </font>
    <font>
      <b/>
      <sz val="10"/>
      <color indexed="9"/>
      <name val="Arial"/>
      <family val="2"/>
    </font>
    <font>
      <sz val="8"/>
      <name val="Arial"/>
      <family val="2"/>
    </font>
    <font>
      <b/>
      <sz val="16"/>
      <name val="Arial"/>
      <family val="2"/>
    </font>
    <font>
      <b/>
      <sz val="14"/>
      <name val="Arial"/>
      <family val="2"/>
    </font>
    <font>
      <b/>
      <u/>
      <sz val="12"/>
      <name val="Arial"/>
      <family val="2"/>
    </font>
    <font>
      <b/>
      <u/>
      <sz val="10"/>
      <name val="Arial"/>
      <family val="2"/>
    </font>
    <font>
      <b/>
      <u/>
      <sz val="14"/>
      <name val="Arial"/>
      <family val="2"/>
    </font>
    <font>
      <b/>
      <sz val="13"/>
      <color indexed="10"/>
      <name val="Arial"/>
      <family val="2"/>
    </font>
    <font>
      <sz val="13"/>
      <name val="Arial"/>
      <family val="2"/>
    </font>
    <font>
      <b/>
      <sz val="12"/>
      <color indexed="10"/>
      <name val="Arial"/>
      <family val="2"/>
    </font>
    <font>
      <u/>
      <sz val="10"/>
      <color indexed="12"/>
      <name val="Arial"/>
      <family val="2"/>
    </font>
    <font>
      <sz val="11"/>
      <name val="Arial"/>
      <family val="2"/>
    </font>
    <font>
      <sz val="10"/>
      <color indexed="44"/>
      <name val="Arial"/>
      <family val="2"/>
    </font>
    <font>
      <b/>
      <sz val="11"/>
      <name val="Arial"/>
      <family val="2"/>
    </font>
    <font>
      <b/>
      <sz val="10"/>
      <color indexed="44"/>
      <name val="Arial"/>
      <family val="2"/>
    </font>
    <font>
      <b/>
      <sz val="12"/>
      <color indexed="81"/>
      <name val="Tahoma"/>
      <family val="2"/>
    </font>
    <font>
      <sz val="8"/>
      <color indexed="81"/>
      <name val="Tahoma"/>
      <family val="2"/>
    </font>
    <font>
      <b/>
      <i/>
      <sz val="11"/>
      <name val="Arial"/>
      <family val="2"/>
    </font>
    <font>
      <b/>
      <sz val="10"/>
      <color rgb="FF00B050"/>
      <name val="Arial"/>
      <family val="2"/>
    </font>
    <font>
      <b/>
      <sz val="10"/>
      <color theme="9" tint="-0.249977111117893"/>
      <name val="Arial"/>
      <family val="2"/>
    </font>
    <font>
      <sz val="6"/>
      <color rgb="FF000000"/>
      <name val="Zona Pro"/>
      <family val="3"/>
    </font>
    <font>
      <sz val="7"/>
      <color rgb="FF000000"/>
      <name val="Zona Pro"/>
      <family val="3"/>
    </font>
    <font>
      <sz val="10"/>
      <color indexed="81"/>
      <name val="Tahoma"/>
      <family val="2"/>
    </font>
  </fonts>
  <fills count="36">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47"/>
        <bgColor indexed="9"/>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B9FF9D"/>
        <bgColor indexed="64"/>
      </patternFill>
    </fill>
    <fill>
      <patternFill patternType="solid">
        <fgColor theme="0" tint="-0.14999847407452621"/>
        <bgColor indexed="64"/>
      </patternFill>
    </fill>
  </fills>
  <borders count="70">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thin">
        <color indexed="64"/>
      </left>
      <right style="thin">
        <color indexed="55"/>
      </right>
      <top style="medium">
        <color indexed="64"/>
      </top>
      <bottom style="medium">
        <color indexed="64"/>
      </bottom>
      <diagonal/>
    </border>
    <border>
      <left style="thin">
        <color indexed="64"/>
      </left>
      <right style="thin">
        <color indexed="55"/>
      </right>
      <top style="thin">
        <color indexed="55"/>
      </top>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bottom style="medium">
        <color indexed="64"/>
      </bottom>
      <diagonal/>
    </border>
    <border>
      <left style="thin">
        <color indexed="55"/>
      </left>
      <right style="thin">
        <color indexed="64"/>
      </right>
      <top/>
      <bottom style="medium">
        <color indexed="64"/>
      </bottom>
      <diagonal/>
    </border>
    <border>
      <left style="thin">
        <color indexed="55"/>
      </left>
      <right style="thin">
        <color indexed="55"/>
      </right>
      <top/>
      <bottom style="thin">
        <color indexed="55"/>
      </bottom>
      <diagonal/>
    </border>
    <border>
      <left style="thin">
        <color indexed="55"/>
      </left>
      <right style="thin">
        <color indexed="64"/>
      </right>
      <top/>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medium">
        <color indexed="64"/>
      </top>
      <bottom style="medium">
        <color indexed="64"/>
      </bottom>
      <diagonal/>
    </border>
    <border>
      <left style="thin">
        <color indexed="55"/>
      </left>
      <right style="thin">
        <color indexed="64"/>
      </right>
      <top/>
      <bottom style="thin">
        <color indexed="55"/>
      </bottom>
      <diagonal/>
    </border>
    <border>
      <left style="thin">
        <color indexed="55"/>
      </left>
      <right style="medium">
        <color indexed="64"/>
      </right>
      <top style="medium">
        <color indexed="64"/>
      </top>
      <bottom style="medium">
        <color indexed="64"/>
      </bottom>
      <diagonal/>
    </border>
    <border>
      <left style="thin">
        <color indexed="55"/>
      </left>
      <right style="thin">
        <color indexed="64"/>
      </right>
      <top style="medium">
        <color indexed="8"/>
      </top>
      <bottom style="medium">
        <color indexed="64"/>
      </bottom>
      <diagonal/>
    </border>
    <border>
      <left style="thin">
        <color indexed="55"/>
      </left>
      <right style="thin">
        <color indexed="64"/>
      </right>
      <top style="thin">
        <color indexed="55"/>
      </top>
      <bottom/>
      <diagonal/>
    </border>
    <border>
      <left style="thin">
        <color indexed="64"/>
      </left>
      <right style="thin">
        <color indexed="55"/>
      </right>
      <top/>
      <bottom style="thin">
        <color indexed="55"/>
      </bottom>
      <diagonal/>
    </border>
    <border>
      <left style="thin">
        <color indexed="64"/>
      </left>
      <right style="thin">
        <color indexed="55"/>
      </right>
      <top style="thin">
        <color indexed="55"/>
      </top>
      <bottom style="thin">
        <color indexed="55"/>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77">
    <xf numFmtId="0" fontId="0" fillId="0" borderId="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2"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3"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8" fillId="6" borderId="0" applyNumberFormat="0" applyBorder="0" applyAlignment="0" applyProtection="0"/>
    <xf numFmtId="0" fontId="18" fillId="3" borderId="0" applyNumberFormat="0" applyBorder="0" applyAlignment="0" applyProtection="0"/>
    <xf numFmtId="0" fontId="18" fillId="9" borderId="0" applyNumberFormat="0" applyBorder="0" applyAlignment="0" applyProtection="0"/>
    <xf numFmtId="0" fontId="18" fillId="8" borderId="0" applyNumberFormat="0" applyBorder="0" applyAlignment="0" applyProtection="0"/>
    <xf numFmtId="0" fontId="18" fillId="6"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37" fontId="2" fillId="16" borderId="1" applyBorder="0" applyProtection="0">
      <alignment vertical="center"/>
    </xf>
    <xf numFmtId="0" fontId="19" fillId="17" borderId="0" applyNumberFormat="0" applyBorder="0" applyAlignment="0" applyProtection="0"/>
    <xf numFmtId="164" fontId="6" fillId="0" borderId="2">
      <protection locked="0"/>
    </xf>
    <xf numFmtId="0" fontId="3" fillId="18" borderId="0" applyBorder="0">
      <alignment horizontal="left" vertical="center" indent="1"/>
    </xf>
    <xf numFmtId="0" fontId="20" fillId="4" borderId="3" applyNumberFormat="0" applyAlignment="0" applyProtection="0"/>
    <xf numFmtId="0" fontId="21"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7" fillId="0" borderId="5"/>
    <xf numFmtId="4" fontId="6" fillId="20" borderId="5">
      <protection locked="0"/>
    </xf>
    <xf numFmtId="0"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Alignment="0" applyProtection="0"/>
    <xf numFmtId="2" fontId="1" fillId="0" borderId="0" applyFont="0" applyFill="0" applyBorder="0" applyAlignment="0" applyProtection="0"/>
    <xf numFmtId="0" fontId="23" fillId="6" borderId="0" applyNumberFormat="0" applyBorder="0" applyAlignment="0" applyProtection="0"/>
    <xf numFmtId="4" fontId="6" fillId="21" borderId="5"/>
    <xf numFmtId="166" fontId="8" fillId="0" borderId="6"/>
    <xf numFmtId="37" fontId="4" fillId="22" borderId="2" applyBorder="0">
      <alignment horizontal="left" vertical="center" indent="1"/>
    </xf>
    <xf numFmtId="37" fontId="5" fillId="23" borderId="7" applyFill="0">
      <alignment vertical="center"/>
    </xf>
    <xf numFmtId="37" fontId="5" fillId="0" borderId="7">
      <alignment vertical="center"/>
    </xf>
    <xf numFmtId="0" fontId="5" fillId="24" borderId="8" applyNumberFormat="0">
      <alignment horizontal="left" vertical="top" indent="1"/>
    </xf>
    <xf numFmtId="0" fontId="5" fillId="16" borderId="0" applyBorder="0">
      <alignment horizontal="left" vertical="center" indent="1"/>
    </xf>
    <xf numFmtId="0" fontId="5" fillId="0" borderId="8" applyNumberFormat="0" applyFill="0">
      <alignment horizontal="centerContinuous" vertical="top"/>
    </xf>
    <xf numFmtId="0" fontId="9" fillId="0" borderId="0" applyNumberFormat="0" applyFont="0" applyFill="0" applyAlignment="0" applyProtection="0"/>
    <xf numFmtId="0" fontId="10" fillId="0" borderId="0" applyNumberFormat="0" applyFont="0" applyFill="0" applyAlignment="0" applyProtection="0"/>
    <xf numFmtId="0" fontId="24" fillId="0" borderId="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alignment vertical="top"/>
      <protection locked="0"/>
    </xf>
    <xf numFmtId="0" fontId="25" fillId="10" borderId="3" applyNumberFormat="0" applyAlignment="0" applyProtection="0"/>
    <xf numFmtId="166" fontId="8" fillId="0" borderId="10"/>
    <xf numFmtId="0" fontId="26" fillId="0" borderId="11" applyNumberFormat="0" applyFill="0" applyAlignment="0" applyProtection="0"/>
    <xf numFmtId="165" fontId="8" fillId="0" borderId="12"/>
    <xf numFmtId="0" fontId="27" fillId="7" borderId="0" applyNumberFormat="0" applyBorder="0" applyAlignment="0" applyProtection="0"/>
    <xf numFmtId="0" fontId="11" fillId="23" borderId="0">
      <alignment horizontal="left" wrapText="1" indent="1"/>
    </xf>
    <xf numFmtId="37" fontId="2" fillId="16" borderId="13" applyBorder="0">
      <alignment horizontal="left" vertical="center" indent="2"/>
    </xf>
    <xf numFmtId="4" fontId="2" fillId="16" borderId="13" applyBorder="0">
      <alignment horizontal="left" vertical="center" indent="2"/>
    </xf>
    <xf numFmtId="0" fontId="12" fillId="0" borderId="0"/>
    <xf numFmtId="0" fontId="1" fillId="7" borderId="14" applyNumberFormat="0" applyFont="0" applyAlignment="0" applyProtection="0"/>
    <xf numFmtId="0" fontId="28" fillId="4" borderId="15" applyNumberFormat="0" applyAlignment="0" applyProtection="0"/>
    <xf numFmtId="168" fontId="13" fillId="25" borderId="16"/>
    <xf numFmtId="167" fontId="13" fillId="0" borderId="16" applyFont="0" applyFill="0" applyBorder="0" applyAlignment="0" applyProtection="0">
      <protection locked="0"/>
    </xf>
    <xf numFmtId="2" fontId="14" fillId="0" borderId="0">
      <protection locked="0"/>
    </xf>
    <xf numFmtId="0" fontId="1" fillId="26" borderId="0"/>
    <xf numFmtId="49" fontId="1" fillId="0" borderId="0" applyFont="0" applyFill="0" applyBorder="0" applyAlignment="0" applyProtection="0"/>
    <xf numFmtId="0" fontId="29" fillId="0" borderId="0" applyNumberFormat="0" applyFill="0" applyBorder="0" applyAlignment="0" applyProtection="0"/>
    <xf numFmtId="0" fontId="15" fillId="0" borderId="0">
      <alignment horizontal="right"/>
    </xf>
    <xf numFmtId="0" fontId="16" fillId="0" borderId="0"/>
    <xf numFmtId="0" fontId="1" fillId="0" borderId="17" applyNumberFormat="0" applyFont="0" applyBorder="0" applyAlignment="0" applyProtection="0"/>
    <xf numFmtId="42" fontId="1" fillId="0" borderId="0" applyFont="0" applyFill="0" applyBorder="0" applyAlignment="0" applyProtection="0"/>
    <xf numFmtId="44" fontId="1" fillId="0" borderId="0" applyFont="0" applyFill="0" applyBorder="0" applyAlignment="0" applyProtection="0"/>
    <xf numFmtId="0" fontId="30" fillId="0" borderId="0" applyNumberFormat="0" applyFill="0" applyBorder="0" applyAlignment="0" applyProtection="0"/>
  </cellStyleXfs>
  <cellXfs count="227">
    <xf numFmtId="0" fontId="0" fillId="0" borderId="0" xfId="0"/>
    <xf numFmtId="0" fontId="1" fillId="0" borderId="0" xfId="0" applyFont="1" applyAlignment="1">
      <alignment wrapText="1"/>
    </xf>
    <xf numFmtId="0" fontId="1" fillId="0" borderId="0" xfId="0" applyFont="1" applyAlignment="1">
      <alignment horizontal="center" vertical="center" wrapText="1"/>
    </xf>
    <xf numFmtId="38" fontId="32" fillId="24" borderId="18" xfId="46" applyNumberFormat="1" applyFont="1" applyBorder="1" applyAlignment="1" applyProtection="1">
      <alignment horizontal="center" vertical="center" wrapText="1"/>
    </xf>
    <xf numFmtId="38" fontId="32" fillId="16" borderId="19" xfId="48" applyNumberFormat="1" applyFont="1" applyFill="1" applyBorder="1" applyAlignment="1" applyProtection="1">
      <alignment horizontal="center" vertical="center" wrapText="1"/>
    </xf>
    <xf numFmtId="38" fontId="1" fillId="16" borderId="20" xfId="25" applyNumberFormat="1" applyFont="1" applyBorder="1" applyAlignment="1" applyProtection="1">
      <alignment vertical="center" wrapText="1"/>
      <protection hidden="1"/>
    </xf>
    <xf numFmtId="0" fontId="1" fillId="0" borderId="0" xfId="0" applyFont="1" applyAlignment="1" applyProtection="1">
      <alignment wrapText="1"/>
      <protection hidden="1"/>
    </xf>
    <xf numFmtId="38" fontId="32" fillId="27" borderId="18" xfId="46" applyNumberFormat="1" applyFont="1" applyFill="1" applyBorder="1" applyAlignment="1" applyProtection="1">
      <alignment horizontal="left" vertical="top" wrapText="1"/>
      <protection hidden="1"/>
    </xf>
    <xf numFmtId="38" fontId="32" fillId="28" borderId="19" xfId="45" applyNumberFormat="1" applyFont="1" applyFill="1" applyBorder="1" applyAlignment="1" applyProtection="1">
      <alignment vertical="center" wrapText="1"/>
      <protection hidden="1"/>
    </xf>
    <xf numFmtId="38" fontId="32" fillId="16" borderId="21" xfId="47" applyNumberFormat="1" applyFont="1" applyBorder="1" applyAlignment="1" applyProtection="1">
      <alignment vertical="center" wrapText="1"/>
      <protection hidden="1"/>
    </xf>
    <xf numFmtId="38" fontId="1" fillId="0" borderId="20" xfId="0" applyNumberFormat="1" applyFont="1" applyBorder="1" applyAlignment="1" applyProtection="1">
      <alignment wrapText="1"/>
      <protection hidden="1"/>
    </xf>
    <xf numFmtId="38" fontId="32" fillId="29" borderId="19" xfId="45" applyNumberFormat="1" applyFont="1" applyFill="1" applyBorder="1" applyAlignment="1" applyProtection="1">
      <alignment vertical="center" wrapText="1"/>
      <protection locked="0"/>
    </xf>
    <xf numFmtId="38" fontId="32" fillId="28" borderId="22" xfId="45" applyNumberFormat="1" applyFont="1" applyFill="1" applyBorder="1" applyAlignment="1" applyProtection="1">
      <alignment vertical="center" wrapText="1"/>
      <protection hidden="1"/>
    </xf>
    <xf numFmtId="38" fontId="32" fillId="16" borderId="23" xfId="48" applyNumberFormat="1" applyFont="1" applyFill="1" applyBorder="1" applyAlignment="1" applyProtection="1">
      <alignment horizontal="center" vertical="center" wrapText="1"/>
      <protection hidden="1"/>
    </xf>
    <xf numFmtId="38" fontId="32" fillId="28" borderId="24" xfId="45" applyNumberFormat="1" applyFont="1" applyFill="1" applyBorder="1" applyAlignment="1" applyProtection="1">
      <alignment vertical="center" wrapText="1"/>
      <protection hidden="1"/>
    </xf>
    <xf numFmtId="38" fontId="32" fillId="28" borderId="23" xfId="45" applyNumberFormat="1" applyFont="1" applyFill="1" applyBorder="1" applyAlignment="1" applyProtection="1">
      <alignment vertical="center" wrapText="1"/>
      <protection hidden="1"/>
    </xf>
    <xf numFmtId="38" fontId="1" fillId="16" borderId="25" xfId="25" applyNumberFormat="1" applyFont="1" applyBorder="1" applyAlignment="1" applyProtection="1">
      <alignment vertical="center" wrapText="1"/>
      <protection hidden="1"/>
    </xf>
    <xf numFmtId="38" fontId="1" fillId="16" borderId="2" xfId="25" applyNumberFormat="1" applyFont="1" applyBorder="1" applyAlignment="1" applyProtection="1">
      <alignment vertical="center" wrapText="1"/>
      <protection hidden="1"/>
    </xf>
    <xf numFmtId="38" fontId="1" fillId="16" borderId="26" xfId="25" applyNumberFormat="1" applyFont="1" applyBorder="1" applyAlignment="1" applyProtection="1">
      <alignment vertical="center" wrapText="1"/>
      <protection hidden="1"/>
    </xf>
    <xf numFmtId="38" fontId="32" fillId="24" borderId="27" xfId="46" applyNumberFormat="1" applyFont="1" applyBorder="1" applyAlignment="1" applyProtection="1">
      <alignment horizontal="center" vertical="center" wrapText="1"/>
      <protection hidden="1"/>
    </xf>
    <xf numFmtId="38" fontId="32" fillId="27" borderId="28" xfId="46" applyNumberFormat="1" applyFont="1" applyFill="1" applyBorder="1" applyAlignment="1" applyProtection="1">
      <alignment horizontal="left" vertical="top" wrapText="1"/>
      <protection hidden="1"/>
    </xf>
    <xf numFmtId="38" fontId="1" fillId="0" borderId="29" xfId="0" applyNumberFormat="1" applyFont="1" applyBorder="1" applyAlignment="1" applyProtection="1">
      <alignment wrapText="1"/>
      <protection hidden="1"/>
    </xf>
    <xf numFmtId="38" fontId="32" fillId="27" borderId="30" xfId="46" applyNumberFormat="1" applyFont="1" applyFill="1" applyBorder="1" applyAlignment="1" applyProtection="1">
      <alignment horizontal="left" vertical="top" wrapText="1"/>
      <protection hidden="1"/>
    </xf>
    <xf numFmtId="38" fontId="32" fillId="16" borderId="31" xfId="48" applyNumberFormat="1" applyFont="1" applyFill="1" applyBorder="1" applyAlignment="1" applyProtection="1">
      <alignment horizontal="center" vertical="center" wrapText="1"/>
      <protection hidden="1"/>
    </xf>
    <xf numFmtId="38" fontId="32" fillId="16" borderId="32" xfId="48" applyNumberFormat="1" applyFont="1" applyFill="1" applyBorder="1" applyAlignment="1" applyProtection="1">
      <alignment horizontal="center" vertical="center" wrapText="1"/>
      <protection hidden="1"/>
    </xf>
    <xf numFmtId="38" fontId="1" fillId="0" borderId="33" xfId="0" applyNumberFormat="1" applyFont="1" applyBorder="1" applyAlignment="1" applyProtection="1">
      <alignment wrapText="1"/>
      <protection hidden="1"/>
    </xf>
    <xf numFmtId="38" fontId="35" fillId="0" borderId="33" xfId="0" applyNumberFormat="1" applyFont="1" applyBorder="1" applyAlignment="1" applyProtection="1">
      <alignment wrapText="1"/>
      <protection hidden="1"/>
    </xf>
    <xf numFmtId="38" fontId="1" fillId="0" borderId="34" xfId="0" applyNumberFormat="1" applyFont="1" applyBorder="1" applyAlignment="1" applyProtection="1">
      <alignment wrapText="1"/>
      <protection hidden="1"/>
    </xf>
    <xf numFmtId="38" fontId="1" fillId="0" borderId="35" xfId="25" applyNumberFormat="1" applyFont="1" applyFill="1" applyBorder="1" applyAlignment="1" applyProtection="1">
      <alignment vertical="center" wrapText="1"/>
      <protection hidden="1"/>
    </xf>
    <xf numFmtId="38" fontId="1" fillId="16" borderId="35" xfId="25" applyNumberFormat="1" applyFont="1" applyBorder="1" applyAlignment="1" applyProtection="1">
      <alignment vertical="center" wrapText="1"/>
      <protection hidden="1"/>
    </xf>
    <xf numFmtId="38" fontId="32" fillId="28" borderId="36" xfId="45" applyNumberFormat="1" applyFont="1" applyFill="1" applyBorder="1" applyAlignment="1" applyProtection="1">
      <alignment vertical="center" wrapText="1"/>
      <protection hidden="1"/>
    </xf>
    <xf numFmtId="38" fontId="32" fillId="28" borderId="37" xfId="45" applyNumberFormat="1" applyFont="1" applyFill="1" applyBorder="1" applyAlignment="1" applyProtection="1">
      <alignment vertical="center" wrapText="1"/>
      <protection hidden="1"/>
    </xf>
    <xf numFmtId="38" fontId="1" fillId="16" borderId="33" xfId="25" applyNumberFormat="1" applyFont="1" applyBorder="1" applyAlignment="1" applyProtection="1">
      <alignment vertical="center" wrapText="1"/>
      <protection hidden="1"/>
    </xf>
    <xf numFmtId="38" fontId="1" fillId="16" borderId="38" xfId="25" applyNumberFormat="1" applyFont="1" applyBorder="1" applyAlignment="1" applyProtection="1">
      <alignment vertical="center" wrapText="1"/>
      <protection hidden="1"/>
    </xf>
    <xf numFmtId="38" fontId="36" fillId="16" borderId="35" xfId="25" applyNumberFormat="1" applyFont="1" applyBorder="1" applyAlignment="1" applyProtection="1">
      <alignment vertical="center" wrapText="1"/>
      <protection hidden="1"/>
    </xf>
    <xf numFmtId="38" fontId="32" fillId="28" borderId="39" xfId="45" applyNumberFormat="1" applyFont="1" applyFill="1" applyBorder="1" applyAlignment="1" applyProtection="1">
      <alignment vertical="center" wrapText="1"/>
      <protection hidden="1"/>
    </xf>
    <xf numFmtId="38" fontId="1" fillId="0" borderId="33" xfId="25" applyNumberFormat="1" applyFont="1" applyFill="1" applyBorder="1" applyAlignment="1" applyProtection="1">
      <alignment vertical="center" wrapText="1"/>
      <protection hidden="1"/>
    </xf>
    <xf numFmtId="38" fontId="1" fillId="16" borderId="34" xfId="25" applyNumberFormat="1" applyFont="1" applyBorder="1" applyAlignment="1" applyProtection="1">
      <alignment vertical="center" wrapText="1"/>
      <protection hidden="1"/>
    </xf>
    <xf numFmtId="38" fontId="32" fillId="28" borderId="40" xfId="45" applyNumberFormat="1" applyFont="1" applyFill="1" applyBorder="1" applyAlignment="1" applyProtection="1">
      <alignment vertical="center" wrapText="1"/>
      <protection hidden="1"/>
    </xf>
    <xf numFmtId="38" fontId="1" fillId="16" borderId="41" xfId="25" applyNumberFormat="1" applyFont="1" applyBorder="1" applyAlignment="1" applyProtection="1">
      <alignment vertical="center" wrapText="1"/>
      <protection hidden="1"/>
    </xf>
    <xf numFmtId="0" fontId="32" fillId="16" borderId="42" xfId="47" applyNumberFormat="1" applyFont="1" applyBorder="1" applyAlignment="1" applyProtection="1">
      <alignment vertical="center" wrapText="1"/>
      <protection hidden="1"/>
    </xf>
    <xf numFmtId="0" fontId="1" fillId="16" borderId="43" xfId="61" applyNumberFormat="1" applyFont="1" applyBorder="1" applyAlignment="1" applyProtection="1">
      <alignment vertical="center" wrapText="1"/>
      <protection hidden="1"/>
    </xf>
    <xf numFmtId="0" fontId="1" fillId="16" borderId="29" xfId="61" applyNumberFormat="1" applyFont="1" applyBorder="1" applyAlignment="1" applyProtection="1">
      <alignment vertical="center" wrapText="1"/>
      <protection hidden="1"/>
    </xf>
    <xf numFmtId="0" fontId="1" fillId="0" borderId="0" xfId="0" applyFont="1" applyProtection="1"/>
    <xf numFmtId="0" fontId="10" fillId="0" borderId="0" xfId="0" applyFont="1" applyProtection="1"/>
    <xf numFmtId="0" fontId="1" fillId="0" borderId="0" xfId="0" applyFont="1" applyAlignment="1" applyProtection="1">
      <alignment wrapText="1"/>
    </xf>
    <xf numFmtId="38" fontId="36" fillId="16" borderId="31" xfId="48" applyNumberFormat="1" applyFont="1" applyFill="1" applyBorder="1" applyAlignment="1" applyProtection="1">
      <alignment horizontal="center" vertical="center" wrapText="1"/>
      <protection hidden="1"/>
    </xf>
    <xf numFmtId="0" fontId="35" fillId="0" borderId="0" xfId="0" applyFont="1" applyAlignment="1">
      <alignment horizontal="center" vertical="center" wrapText="1"/>
    </xf>
    <xf numFmtId="0" fontId="35" fillId="0" borderId="0" xfId="0" applyFont="1" applyAlignment="1">
      <alignment horizontal="left" vertical="center"/>
    </xf>
    <xf numFmtId="169" fontId="1" fillId="0" borderId="0" xfId="0" quotePrefix="1" applyNumberFormat="1" applyFont="1" applyAlignment="1">
      <alignment horizontal="center"/>
    </xf>
    <xf numFmtId="0" fontId="1" fillId="0" borderId="0" xfId="0" applyFont="1"/>
    <xf numFmtId="169" fontId="1" fillId="0" borderId="0" xfId="0" applyNumberFormat="1" applyFont="1" applyAlignment="1">
      <alignment horizontal="center"/>
    </xf>
    <xf numFmtId="0" fontId="1" fillId="0" borderId="0" xfId="0" applyFont="1" applyAlignment="1">
      <alignment horizontal="left"/>
    </xf>
    <xf numFmtId="169" fontId="1" fillId="0" borderId="0" xfId="0" applyNumberFormat="1" applyFont="1" applyFill="1" applyAlignment="1">
      <alignment horizontal="center"/>
    </xf>
    <xf numFmtId="0" fontId="1" fillId="0" borderId="0" xfId="0" applyFont="1" applyFill="1"/>
    <xf numFmtId="0" fontId="1" fillId="0" borderId="0" xfId="0" quotePrefix="1" applyNumberFormat="1" applyFont="1" applyAlignment="1">
      <alignment horizontal="center"/>
    </xf>
    <xf numFmtId="0" fontId="1" fillId="0" borderId="0" xfId="0" applyFont="1" applyAlignment="1">
      <alignment horizontal="center"/>
    </xf>
    <xf numFmtId="0" fontId="1" fillId="0" borderId="0" xfId="0" applyFont="1" applyFill="1" applyAlignment="1">
      <alignment horizontal="center"/>
    </xf>
    <xf numFmtId="0" fontId="1" fillId="0" borderId="0" xfId="0" applyFont="1" applyFill="1" applyAlignment="1">
      <alignment horizontal="left"/>
    </xf>
    <xf numFmtId="169" fontId="1" fillId="0" borderId="0" xfId="0" quotePrefix="1" applyNumberFormat="1" applyFont="1" applyFill="1" applyAlignment="1">
      <alignment horizontal="center"/>
    </xf>
    <xf numFmtId="0" fontId="1" fillId="0" borderId="0" xfId="0" quotePrefix="1" applyFont="1" applyAlignment="1">
      <alignment horizontal="center"/>
    </xf>
    <xf numFmtId="0" fontId="55" fillId="0" borderId="0" xfId="0" quotePrefix="1" applyFont="1" applyAlignment="1">
      <alignment horizontal="center"/>
    </xf>
    <xf numFmtId="0" fontId="55" fillId="0" borderId="0" xfId="0" applyFont="1" applyAlignment="1">
      <alignment horizontal="left"/>
    </xf>
    <xf numFmtId="169" fontId="1" fillId="0" borderId="0" xfId="0" applyNumberFormat="1" applyFont="1" applyAlignment="1">
      <alignment horizontal="center" vertical="top"/>
    </xf>
    <xf numFmtId="0" fontId="1" fillId="0" borderId="0" xfId="0" applyFont="1" applyAlignment="1">
      <alignment horizontal="left" vertical="top" wrapText="1"/>
    </xf>
    <xf numFmtId="0" fontId="56" fillId="0" borderId="0" xfId="0" quotePrefix="1" applyFont="1" applyAlignment="1">
      <alignment horizontal="center"/>
    </xf>
    <xf numFmtId="0" fontId="56" fillId="0" borderId="0" xfId="0" applyFont="1"/>
    <xf numFmtId="0" fontId="1" fillId="0" borderId="0" xfId="0" quotePrefix="1" applyFont="1" applyFill="1" applyAlignment="1">
      <alignment horizontal="center"/>
    </xf>
    <xf numFmtId="0" fontId="0" fillId="0" borderId="0" xfId="0" applyAlignment="1">
      <alignment horizontal="left"/>
    </xf>
    <xf numFmtId="166" fontId="1" fillId="16" borderId="29" xfId="61" applyNumberFormat="1" applyFont="1" applyBorder="1" applyAlignment="1" applyProtection="1">
      <alignment vertical="center" wrapText="1"/>
      <protection hidden="1"/>
    </xf>
    <xf numFmtId="166" fontId="1" fillId="31" borderId="21" xfId="25" applyNumberFormat="1" applyFont="1" applyFill="1" applyBorder="1" applyAlignment="1" applyProtection="1">
      <alignment vertical="center" wrapText="1"/>
      <protection locked="0"/>
    </xf>
    <xf numFmtId="38" fontId="1" fillId="0" borderId="0" xfId="0" applyNumberFormat="1" applyFont="1" applyAlignment="1">
      <alignment wrapText="1"/>
    </xf>
    <xf numFmtId="170" fontId="32" fillId="28" borderId="37" xfId="45" applyNumberFormat="1" applyFont="1" applyFill="1" applyBorder="1" applyAlignment="1" applyProtection="1">
      <alignment vertical="center" wrapText="1"/>
      <protection hidden="1"/>
    </xf>
    <xf numFmtId="38" fontId="1" fillId="0" borderId="21" xfId="25" applyNumberFormat="1" applyFont="1" applyFill="1" applyBorder="1" applyAlignment="1" applyProtection="1">
      <alignment vertical="center" wrapText="1"/>
      <protection hidden="1"/>
    </xf>
    <xf numFmtId="0" fontId="10" fillId="0" borderId="0" xfId="0" applyFont="1" applyAlignment="1" applyProtection="1">
      <alignment wrapText="1"/>
    </xf>
    <xf numFmtId="172" fontId="35" fillId="30" borderId="0" xfId="0" applyNumberFormat="1" applyFont="1" applyFill="1" applyProtection="1">
      <protection hidden="1"/>
    </xf>
    <xf numFmtId="172" fontId="35" fillId="30" borderId="0" xfId="0" applyNumberFormat="1" applyFont="1" applyFill="1" applyAlignment="1" applyProtection="1">
      <alignment horizontal="center"/>
      <protection hidden="1"/>
    </xf>
    <xf numFmtId="172" fontId="0" fillId="0" borderId="21" xfId="0" applyNumberFormat="1" applyFill="1" applyBorder="1" applyProtection="1">
      <protection hidden="1"/>
    </xf>
    <xf numFmtId="38" fontId="32" fillId="27" borderId="22" xfId="46" applyNumberFormat="1" applyFont="1" applyFill="1" applyBorder="1" applyAlignment="1" applyProtection="1">
      <alignment horizontal="left" vertical="top" wrapText="1"/>
      <protection hidden="1"/>
    </xf>
    <xf numFmtId="38" fontId="36" fillId="0" borderId="0" xfId="45" applyNumberFormat="1" applyFont="1" applyFill="1" applyBorder="1" applyAlignment="1" applyProtection="1">
      <alignment vertical="center" wrapText="1"/>
      <protection hidden="1"/>
    </xf>
    <xf numFmtId="170" fontId="32" fillId="28" borderId="23" xfId="45" applyNumberFormat="1" applyFont="1" applyFill="1" applyBorder="1" applyAlignment="1" applyProtection="1">
      <alignment vertical="center" wrapText="1"/>
      <protection hidden="1"/>
    </xf>
    <xf numFmtId="0" fontId="1" fillId="32" borderId="44" xfId="61" applyNumberFormat="1" applyFont="1" applyFill="1" applyBorder="1" applyAlignment="1" applyProtection="1">
      <alignment vertical="center" wrapText="1"/>
      <protection hidden="1"/>
    </xf>
    <xf numFmtId="1" fontId="0" fillId="0" borderId="45" xfId="0" applyNumberFormat="1" applyBorder="1" applyProtection="1">
      <protection hidden="1"/>
    </xf>
    <xf numFmtId="0" fontId="1" fillId="0" borderId="44" xfId="0" applyNumberFormat="1" applyFont="1" applyFill="1" applyBorder="1" applyAlignment="1" applyProtection="1">
      <alignment wrapText="1"/>
      <protection hidden="1"/>
    </xf>
    <xf numFmtId="0" fontId="1" fillId="32" borderId="44" xfId="0" applyNumberFormat="1" applyFont="1" applyFill="1" applyBorder="1" applyAlignment="1" applyProtection="1">
      <alignment wrapText="1"/>
      <protection hidden="1"/>
    </xf>
    <xf numFmtId="0" fontId="1" fillId="0" borderId="44" xfId="61" applyNumberFormat="1" applyFont="1" applyFill="1" applyBorder="1" applyAlignment="1" applyProtection="1">
      <alignment vertical="center" wrapText="1"/>
      <protection hidden="1"/>
    </xf>
    <xf numFmtId="0" fontId="0" fillId="0" borderId="21" xfId="0" applyBorder="1" applyProtection="1">
      <protection hidden="1"/>
    </xf>
    <xf numFmtId="166" fontId="1" fillId="0" borderId="21" xfId="25" applyNumberFormat="1" applyFont="1" applyFill="1" applyBorder="1" applyAlignment="1" applyProtection="1">
      <alignment vertical="center" wrapText="1"/>
      <protection hidden="1"/>
    </xf>
    <xf numFmtId="0" fontId="1" fillId="0" borderId="21" xfId="61" applyNumberFormat="1" applyFont="1" applyFill="1" applyBorder="1" applyAlignment="1" applyProtection="1">
      <alignment vertical="center" wrapText="1"/>
      <protection hidden="1"/>
    </xf>
    <xf numFmtId="38" fontId="32" fillId="27" borderId="0" xfId="46" applyNumberFormat="1" applyFont="1" applyFill="1" applyBorder="1" applyAlignment="1" applyProtection="1">
      <alignment horizontal="left" vertical="top" wrapText="1"/>
      <protection hidden="1"/>
    </xf>
    <xf numFmtId="38" fontId="32" fillId="0" borderId="0" xfId="46" applyNumberFormat="1" applyFont="1" applyFill="1" applyBorder="1" applyAlignment="1" applyProtection="1">
      <alignment horizontal="left" vertical="top" wrapText="1"/>
      <protection hidden="1"/>
    </xf>
    <xf numFmtId="38" fontId="32" fillId="0" borderId="0" xfId="45" applyNumberFormat="1" applyFont="1" applyFill="1" applyBorder="1" applyAlignment="1" applyProtection="1">
      <alignment vertical="center" wrapText="1"/>
      <protection hidden="1"/>
    </xf>
    <xf numFmtId="170" fontId="32" fillId="0" borderId="0" xfId="45" applyNumberFormat="1" applyFont="1" applyFill="1" applyBorder="1" applyAlignment="1" applyProtection="1">
      <alignment vertical="center" wrapText="1"/>
      <protection hidden="1"/>
    </xf>
    <xf numFmtId="172" fontId="0" fillId="0" borderId="21" xfId="0" applyNumberFormat="1" applyFill="1" applyBorder="1" applyAlignment="1" applyProtection="1">
      <alignment wrapText="1"/>
      <protection hidden="1"/>
    </xf>
    <xf numFmtId="0" fontId="35" fillId="0" borderId="0" xfId="0" applyFont="1" applyFill="1" applyAlignment="1" applyProtection="1">
      <alignment wrapText="1"/>
    </xf>
    <xf numFmtId="0" fontId="1" fillId="0" borderId="0" xfId="0" applyFont="1" applyFill="1" applyAlignment="1" applyProtection="1">
      <alignment wrapText="1"/>
    </xf>
    <xf numFmtId="0" fontId="10" fillId="0" borderId="0" xfId="0" applyFont="1" applyFill="1" applyAlignment="1" applyProtection="1">
      <alignment wrapText="1"/>
    </xf>
    <xf numFmtId="38" fontId="1" fillId="1" borderId="25" xfId="0" applyNumberFormat="1" applyFont="1" applyFill="1" applyBorder="1" applyAlignment="1" applyProtection="1">
      <alignment wrapText="1"/>
      <protection hidden="1"/>
    </xf>
    <xf numFmtId="38" fontId="1" fillId="16" borderId="46" xfId="25" applyNumberFormat="1" applyFont="1" applyBorder="1" applyAlignment="1" applyProtection="1">
      <alignment vertical="center" wrapText="1"/>
      <protection hidden="1"/>
    </xf>
    <xf numFmtId="38" fontId="32" fillId="28" borderId="25" xfId="45" applyNumberFormat="1" applyFont="1" applyFill="1" applyBorder="1" applyAlignment="1" applyProtection="1">
      <alignment vertical="center" wrapText="1"/>
      <protection hidden="1"/>
    </xf>
    <xf numFmtId="38" fontId="32" fillId="16" borderId="47" xfId="47" applyNumberFormat="1" applyFont="1" applyBorder="1" applyAlignment="1" applyProtection="1">
      <alignment vertical="center" wrapText="1"/>
      <protection hidden="1"/>
    </xf>
    <xf numFmtId="38" fontId="1" fillId="1" borderId="48" xfId="0" applyNumberFormat="1" applyFont="1" applyFill="1" applyBorder="1" applyAlignment="1" applyProtection="1">
      <alignment wrapText="1"/>
      <protection hidden="1"/>
    </xf>
    <xf numFmtId="38" fontId="35" fillId="1" borderId="48" xfId="0" applyNumberFormat="1" applyFont="1" applyFill="1" applyBorder="1" applyAlignment="1" applyProtection="1">
      <alignment wrapText="1"/>
      <protection hidden="1"/>
    </xf>
    <xf numFmtId="38" fontId="1" fillId="1" borderId="49" xfId="0" applyNumberFormat="1" applyFont="1" applyFill="1" applyBorder="1" applyAlignment="1" applyProtection="1">
      <alignment wrapText="1"/>
      <protection hidden="1"/>
    </xf>
    <xf numFmtId="38" fontId="32" fillId="16" borderId="19" xfId="48" applyNumberFormat="1" applyFont="1" applyFill="1" applyBorder="1" applyAlignment="1" applyProtection="1">
      <alignment horizontal="center" vertical="center" wrapText="1"/>
      <protection hidden="1"/>
    </xf>
    <xf numFmtId="38" fontId="32" fillId="24" borderId="18" xfId="46" applyNumberFormat="1" applyFont="1" applyBorder="1" applyAlignment="1" applyProtection="1">
      <alignment horizontal="center" vertical="center" wrapText="1"/>
      <protection hidden="1"/>
    </xf>
    <xf numFmtId="38" fontId="32" fillId="0" borderId="19" xfId="45" applyNumberFormat="1" applyFont="1" applyFill="1" applyBorder="1" applyAlignment="1" applyProtection="1">
      <alignment vertical="center" wrapText="1"/>
      <protection hidden="1"/>
    </xf>
    <xf numFmtId="38" fontId="36" fillId="0" borderId="0" xfId="45" applyNumberFormat="1" applyFont="1" applyFill="1" applyBorder="1" applyAlignment="1" applyProtection="1">
      <alignment vertical="center" wrapText="1"/>
      <protection locked="0"/>
    </xf>
    <xf numFmtId="170" fontId="32" fillId="0" borderId="0" xfId="45" applyNumberFormat="1" applyFont="1" applyFill="1" applyBorder="1" applyAlignment="1" applyProtection="1">
      <alignment vertical="center" wrapText="1"/>
      <protection locked="0"/>
    </xf>
    <xf numFmtId="38" fontId="32" fillId="0" borderId="0" xfId="45" applyNumberFormat="1" applyFont="1" applyFill="1" applyBorder="1" applyAlignment="1" applyProtection="1">
      <alignment vertical="center" wrapText="1"/>
      <protection locked="0"/>
    </xf>
    <xf numFmtId="38" fontId="32" fillId="33" borderId="37" xfId="45" applyNumberFormat="1" applyFont="1" applyFill="1" applyBorder="1" applyAlignment="1" applyProtection="1">
      <alignment vertical="center" wrapText="1"/>
      <protection hidden="1"/>
    </xf>
    <xf numFmtId="0" fontId="31" fillId="34" borderId="50" xfId="0" applyFont="1" applyFill="1" applyBorder="1" applyAlignment="1" applyProtection="1">
      <alignment wrapText="1"/>
      <protection hidden="1"/>
    </xf>
    <xf numFmtId="0" fontId="31" fillId="34" borderId="10" xfId="0" applyFont="1" applyFill="1" applyBorder="1" applyAlignment="1" applyProtection="1">
      <alignment wrapText="1"/>
      <protection hidden="1"/>
    </xf>
    <xf numFmtId="0" fontId="1" fillId="34" borderId="0" xfId="0" applyFont="1" applyFill="1" applyBorder="1" applyAlignment="1" applyProtection="1">
      <alignment wrapText="1"/>
      <protection hidden="1"/>
    </xf>
    <xf numFmtId="37" fontId="37" fillId="34" borderId="51" xfId="43" applyFont="1" applyFill="1" applyBorder="1" applyAlignment="1" applyProtection="1">
      <alignment horizontal="left" vertical="center" wrapText="1"/>
      <protection hidden="1"/>
    </xf>
    <xf numFmtId="37" fontId="37" fillId="34" borderId="52" xfId="43" applyFont="1" applyFill="1" applyBorder="1" applyAlignment="1" applyProtection="1">
      <alignment horizontal="left" vertical="center" wrapText="1"/>
      <protection hidden="1"/>
    </xf>
    <xf numFmtId="0" fontId="31" fillId="34" borderId="0" xfId="0" applyFont="1" applyFill="1" applyBorder="1" applyAlignment="1" applyProtection="1">
      <alignment wrapText="1"/>
      <protection hidden="1"/>
    </xf>
    <xf numFmtId="0" fontId="31" fillId="34" borderId="53" xfId="0" applyFont="1" applyFill="1" applyBorder="1" applyAlignment="1" applyProtection="1">
      <alignment wrapText="1"/>
      <protection hidden="1"/>
    </xf>
    <xf numFmtId="0" fontId="31" fillId="34" borderId="54" xfId="0" applyFont="1" applyFill="1" applyBorder="1" applyAlignment="1" applyProtection="1">
      <alignment wrapText="1"/>
      <protection hidden="1"/>
    </xf>
    <xf numFmtId="37" fontId="37" fillId="34" borderId="55" xfId="43" applyFont="1" applyFill="1" applyBorder="1" applyAlignment="1" applyProtection="1">
      <alignment horizontal="left" vertical="center" wrapText="1"/>
      <protection hidden="1"/>
    </xf>
    <xf numFmtId="38" fontId="32" fillId="34" borderId="31" xfId="48" applyNumberFormat="1" applyFont="1" applyFill="1" applyBorder="1" applyAlignment="1" applyProtection="1">
      <alignment horizontal="center" vertical="center" wrapText="1"/>
      <protection hidden="1"/>
    </xf>
    <xf numFmtId="38" fontId="35" fillId="34" borderId="33" xfId="0" applyNumberFormat="1" applyFont="1" applyFill="1" applyBorder="1" applyAlignment="1" applyProtection="1">
      <alignment wrapText="1"/>
      <protection locked="0"/>
    </xf>
    <xf numFmtId="38" fontId="1" fillId="34" borderId="35" xfId="25" applyNumberFormat="1" applyFont="1" applyFill="1" applyBorder="1" applyAlignment="1" applyProtection="1">
      <alignment vertical="center" wrapText="1"/>
      <protection locked="0"/>
    </xf>
    <xf numFmtId="38" fontId="32" fillId="34" borderId="37" xfId="45" applyNumberFormat="1" applyFont="1" applyFill="1" applyBorder="1" applyAlignment="1" applyProtection="1">
      <alignment vertical="center" wrapText="1"/>
      <protection hidden="1"/>
    </xf>
    <xf numFmtId="38" fontId="1" fillId="34" borderId="33" xfId="25" applyNumberFormat="1" applyFont="1" applyFill="1" applyBorder="1" applyAlignment="1" applyProtection="1">
      <alignment vertical="center" wrapText="1"/>
      <protection locked="0"/>
    </xf>
    <xf numFmtId="38" fontId="36" fillId="34" borderId="35" xfId="25" applyNumberFormat="1" applyFont="1" applyFill="1" applyBorder="1" applyAlignment="1" applyProtection="1">
      <alignment vertical="center" wrapText="1"/>
      <protection locked="0"/>
    </xf>
    <xf numFmtId="38" fontId="36" fillId="34" borderId="23" xfId="25" applyNumberFormat="1" applyFont="1" applyFill="1" applyBorder="1" applyAlignment="1" applyProtection="1">
      <alignment vertical="center" wrapText="1"/>
      <protection locked="0"/>
    </xf>
    <xf numFmtId="0" fontId="33" fillId="34" borderId="56" xfId="0" applyFont="1" applyFill="1" applyBorder="1" applyAlignment="1" applyProtection="1">
      <alignment wrapText="1"/>
      <protection hidden="1"/>
    </xf>
    <xf numFmtId="0" fontId="31" fillId="34" borderId="6" xfId="0" applyFont="1" applyFill="1" applyBorder="1" applyAlignment="1" applyProtection="1">
      <alignment wrapText="1"/>
      <protection hidden="1"/>
    </xf>
    <xf numFmtId="37" fontId="34" fillId="34" borderId="57" xfId="43" applyFont="1" applyFill="1" applyBorder="1" applyAlignment="1" applyProtection="1">
      <alignment horizontal="left" vertical="center" wrapText="1"/>
      <protection hidden="1"/>
    </xf>
    <xf numFmtId="37" fontId="34" fillId="34" borderId="0" xfId="43" applyFont="1" applyFill="1" applyBorder="1" applyAlignment="1" applyProtection="1">
      <alignment horizontal="left" vertical="center" wrapText="1"/>
      <protection hidden="1"/>
    </xf>
    <xf numFmtId="0" fontId="31" fillId="34" borderId="58" xfId="0" applyFont="1" applyFill="1" applyBorder="1" applyAlignment="1" applyProtection="1">
      <alignment wrapText="1"/>
      <protection hidden="1"/>
    </xf>
    <xf numFmtId="0" fontId="31" fillId="34" borderId="59" xfId="0" applyFont="1" applyFill="1" applyBorder="1" applyAlignment="1" applyProtection="1">
      <alignment wrapText="1"/>
      <protection hidden="1"/>
    </xf>
    <xf numFmtId="37" fontId="34" fillId="34" borderId="59" xfId="43" applyFont="1" applyFill="1" applyBorder="1" applyAlignment="1" applyProtection="1">
      <alignment horizontal="left" vertical="center" wrapText="1"/>
      <protection hidden="1"/>
    </xf>
    <xf numFmtId="0" fontId="33" fillId="34" borderId="56" xfId="0" applyFont="1" applyFill="1" applyBorder="1" applyAlignment="1" applyProtection="1">
      <alignment wrapText="1"/>
    </xf>
    <xf numFmtId="0" fontId="31" fillId="34" borderId="6" xfId="0" applyFont="1" applyFill="1" applyBorder="1" applyAlignment="1" applyProtection="1">
      <alignment wrapText="1"/>
    </xf>
    <xf numFmtId="37" fontId="34" fillId="34" borderId="57" xfId="43" applyFont="1" applyFill="1" applyBorder="1" applyAlignment="1" applyProtection="1">
      <alignment horizontal="left" vertical="center" wrapText="1"/>
    </xf>
    <xf numFmtId="37" fontId="34" fillId="34" borderId="0" xfId="43" applyFont="1" applyFill="1" applyBorder="1" applyAlignment="1" applyProtection="1">
      <alignment horizontal="left" vertical="center" wrapText="1"/>
    </xf>
    <xf numFmtId="0" fontId="31" fillId="34" borderId="0" xfId="0" applyFont="1" applyFill="1" applyBorder="1" applyAlignment="1" applyProtection="1">
      <alignment wrapText="1"/>
    </xf>
    <xf numFmtId="0" fontId="50" fillId="34" borderId="0" xfId="0" applyFont="1" applyFill="1" applyProtection="1"/>
    <xf numFmtId="0" fontId="50" fillId="34" borderId="0" xfId="0" applyFont="1" applyFill="1" applyAlignment="1" applyProtection="1">
      <alignment wrapText="1"/>
    </xf>
    <xf numFmtId="0" fontId="48" fillId="0" borderId="0" xfId="0" applyFont="1" applyAlignment="1" applyProtection="1">
      <alignment wrapText="1"/>
    </xf>
    <xf numFmtId="0" fontId="48" fillId="0" borderId="0" xfId="0" applyFont="1" applyFill="1" applyAlignment="1" applyProtection="1">
      <alignment wrapText="1"/>
    </xf>
    <xf numFmtId="0" fontId="54" fillId="0" borderId="0" xfId="0" applyFont="1" applyFill="1" applyAlignment="1" applyProtection="1">
      <alignment wrapText="1"/>
    </xf>
    <xf numFmtId="0" fontId="48" fillId="0" borderId="0" xfId="0" applyFont="1" applyProtection="1"/>
    <xf numFmtId="0" fontId="40" fillId="0" borderId="0" xfId="0" applyFont="1" applyProtection="1"/>
    <xf numFmtId="0" fontId="57" fillId="0" borderId="0" xfId="0" applyFont="1" applyAlignment="1">
      <alignment horizontal="justify" vertical="center"/>
    </xf>
    <xf numFmtId="0" fontId="58" fillId="0" borderId="0" xfId="0" applyFont="1" applyAlignment="1">
      <alignment horizontal="justify" vertical="center"/>
    </xf>
    <xf numFmtId="172" fontId="43" fillId="30" borderId="0" xfId="0" applyNumberFormat="1" applyFont="1" applyFill="1" applyAlignment="1" applyProtection="1">
      <alignment wrapText="1"/>
      <protection hidden="1"/>
    </xf>
    <xf numFmtId="172" fontId="46" fillId="30" borderId="0" xfId="0" applyNumberFormat="1" applyFont="1" applyFill="1" applyAlignment="1" applyProtection="1">
      <alignment vertical="center"/>
      <protection hidden="1"/>
    </xf>
    <xf numFmtId="171" fontId="0" fillId="29" borderId="64" xfId="0" applyNumberFormat="1" applyFill="1" applyBorder="1" applyProtection="1">
      <protection locked="0"/>
    </xf>
    <xf numFmtId="171" fontId="0" fillId="16" borderId="66" xfId="0" applyNumberFormat="1" applyFill="1" applyBorder="1" applyProtection="1">
      <protection hidden="1"/>
    </xf>
    <xf numFmtId="172" fontId="49" fillId="30" borderId="0" xfId="0" applyNumberFormat="1" applyFont="1" applyFill="1" applyProtection="1">
      <protection hidden="1"/>
    </xf>
    <xf numFmtId="171" fontId="0" fillId="16" borderId="21" xfId="0" applyNumberFormat="1" applyFill="1" applyBorder="1" applyProtection="1">
      <protection hidden="1"/>
    </xf>
    <xf numFmtId="171" fontId="0" fillId="29" borderId="19" xfId="0" applyNumberFormat="1" applyFill="1" applyBorder="1" applyProtection="1">
      <protection locked="0"/>
    </xf>
    <xf numFmtId="3" fontId="0" fillId="30" borderId="0" xfId="0" applyNumberFormat="1" applyFill="1" applyProtection="1">
      <protection hidden="1"/>
    </xf>
    <xf numFmtId="173" fontId="50" fillId="30" borderId="0" xfId="0" applyNumberFormat="1" applyFont="1" applyFill="1" applyProtection="1">
      <protection hidden="1"/>
    </xf>
    <xf numFmtId="173" fontId="0" fillId="30" borderId="0" xfId="0" applyNumberFormat="1" applyFill="1" applyProtection="1">
      <protection hidden="1"/>
    </xf>
    <xf numFmtId="2" fontId="49" fillId="30" borderId="0" xfId="0" applyNumberFormat="1" applyFont="1" applyFill="1" applyProtection="1">
      <protection hidden="1"/>
    </xf>
    <xf numFmtId="2" fontId="51" fillId="30" borderId="0" xfId="0" applyNumberFormat="1" applyFont="1" applyFill="1" applyProtection="1">
      <protection hidden="1"/>
    </xf>
    <xf numFmtId="172" fontId="0" fillId="30" borderId="0" xfId="0" applyNumberFormat="1" applyFill="1" applyProtection="1">
      <protection hidden="1"/>
    </xf>
    <xf numFmtId="172" fontId="0" fillId="0" borderId="44" xfId="0" applyNumberFormat="1" applyFill="1" applyBorder="1" applyProtection="1">
      <protection hidden="1"/>
    </xf>
    <xf numFmtId="3" fontId="35" fillId="0" borderId="68" xfId="0" applyNumberFormat="1" applyFont="1" applyFill="1" applyBorder="1" applyProtection="1">
      <protection hidden="1"/>
    </xf>
    <xf numFmtId="0" fontId="0" fillId="30" borderId="0" xfId="0" applyFill="1" applyAlignment="1" applyProtection="1">
      <protection hidden="1"/>
    </xf>
    <xf numFmtId="0" fontId="42" fillId="0" borderId="0" xfId="0" applyFont="1" applyFill="1" applyAlignment="1" applyProtection="1">
      <alignment horizontal="center"/>
      <protection hidden="1"/>
    </xf>
    <xf numFmtId="0" fontId="1" fillId="0" borderId="0" xfId="0" applyFont="1" applyFill="1" applyProtection="1">
      <protection hidden="1"/>
    </xf>
    <xf numFmtId="0" fontId="45" fillId="30" borderId="0" xfId="0" applyFont="1" applyFill="1" applyAlignment="1" applyProtection="1">
      <protection hidden="1"/>
    </xf>
    <xf numFmtId="172" fontId="0" fillId="30" borderId="0" xfId="0" applyNumberFormat="1" applyFill="1" applyBorder="1" applyProtection="1">
      <protection hidden="1"/>
    </xf>
    <xf numFmtId="172" fontId="35" fillId="30" borderId="0" xfId="0" applyNumberFormat="1" applyFont="1" applyFill="1" applyBorder="1" applyProtection="1">
      <protection hidden="1"/>
    </xf>
    <xf numFmtId="172" fontId="35" fillId="0" borderId="18" xfId="0" applyNumberFormat="1" applyFont="1" applyFill="1" applyBorder="1" applyAlignment="1" applyProtection="1">
      <alignment horizontal="center"/>
      <protection hidden="1"/>
    </xf>
    <xf numFmtId="172" fontId="35" fillId="0" borderId="19" xfId="0" applyNumberFormat="1" applyFont="1" applyFill="1" applyBorder="1" applyAlignment="1" applyProtection="1">
      <alignment horizontal="center"/>
      <protection hidden="1"/>
    </xf>
    <xf numFmtId="172" fontId="35" fillId="0" borderId="62" xfId="0" applyNumberFormat="1" applyFont="1" applyFill="1" applyBorder="1" applyAlignment="1" applyProtection="1">
      <alignment horizontal="center"/>
      <protection hidden="1"/>
    </xf>
    <xf numFmtId="0" fontId="1" fillId="0" borderId="0" xfId="0" applyNumberFormat="1" applyFont="1" applyFill="1" applyProtection="1">
      <protection hidden="1"/>
    </xf>
    <xf numFmtId="172" fontId="48" fillId="0" borderId="63" xfId="0" applyNumberFormat="1" applyFont="1" applyFill="1" applyBorder="1" applyAlignment="1" applyProtection="1">
      <alignment horizontal="center"/>
      <protection hidden="1"/>
    </xf>
    <xf numFmtId="3" fontId="35" fillId="0" borderId="65" xfId="0" applyNumberFormat="1" applyFont="1" applyFill="1" applyBorder="1" applyProtection="1">
      <protection hidden="1"/>
    </xf>
    <xf numFmtId="172" fontId="0" fillId="0" borderId="66" xfId="0" applyNumberFormat="1" applyFill="1" applyBorder="1" applyProtection="1">
      <protection hidden="1"/>
    </xf>
    <xf numFmtId="3" fontId="35" fillId="0" borderId="67" xfId="0" applyNumberFormat="1" applyFont="1" applyFill="1" applyBorder="1" applyProtection="1">
      <protection hidden="1"/>
    </xf>
    <xf numFmtId="172" fontId="35" fillId="0" borderId="60" xfId="0" applyNumberFormat="1" applyFont="1" applyFill="1" applyBorder="1" applyAlignment="1" applyProtection="1">
      <protection hidden="1"/>
    </xf>
    <xf numFmtId="3" fontId="35" fillId="0" borderId="19" xfId="0" applyNumberFormat="1" applyFont="1" applyFill="1" applyBorder="1" applyProtection="1">
      <protection hidden="1"/>
    </xf>
    <xf numFmtId="172" fontId="35" fillId="0" borderId="18" xfId="0" applyNumberFormat="1" applyFont="1" applyFill="1" applyBorder="1" applyProtection="1">
      <protection hidden="1"/>
    </xf>
    <xf numFmtId="172" fontId="48" fillId="0" borderId="18" xfId="0" applyNumberFormat="1" applyFont="1" applyFill="1" applyBorder="1" applyAlignment="1" applyProtection="1">
      <alignment horizontal="center"/>
      <protection hidden="1"/>
    </xf>
    <xf numFmtId="3" fontId="35" fillId="0" borderId="61" xfId="0" applyNumberFormat="1" applyFont="1" applyFill="1" applyBorder="1" applyProtection="1">
      <protection hidden="1"/>
    </xf>
    <xf numFmtId="172" fontId="0" fillId="0" borderId="69" xfId="0" applyNumberFormat="1" applyFill="1" applyBorder="1" applyProtection="1">
      <protection hidden="1"/>
    </xf>
    <xf numFmtId="172" fontId="0" fillId="35" borderId="44" xfId="0" applyNumberFormat="1" applyFill="1" applyBorder="1" applyProtection="1">
      <protection hidden="1"/>
    </xf>
    <xf numFmtId="171" fontId="0" fillId="35" borderId="21" xfId="0" applyNumberFormat="1" applyFill="1" applyBorder="1" applyProtection="1">
      <protection hidden="1"/>
    </xf>
    <xf numFmtId="3" fontId="35" fillId="35" borderId="68" xfId="0" applyNumberFormat="1" applyFont="1" applyFill="1" applyBorder="1" applyProtection="1">
      <protection hidden="1"/>
    </xf>
    <xf numFmtId="3" fontId="0" fillId="30" borderId="0" xfId="0" quotePrefix="1" applyNumberFormat="1" applyFill="1" applyBorder="1" applyAlignment="1" applyProtection="1">
      <alignment horizontal="center"/>
      <protection hidden="1"/>
    </xf>
    <xf numFmtId="3" fontId="0" fillId="30" borderId="0" xfId="0" applyNumberFormat="1" applyFill="1" applyBorder="1" applyAlignment="1" applyProtection="1">
      <alignment horizontal="center"/>
      <protection hidden="1"/>
    </xf>
    <xf numFmtId="0" fontId="0" fillId="30" borderId="0" xfId="0" applyFill="1" applyBorder="1" applyAlignment="1" applyProtection="1">
      <alignment horizontal="center"/>
      <protection hidden="1"/>
    </xf>
    <xf numFmtId="173" fontId="50" fillId="0" borderId="60" xfId="0" applyNumberFormat="1" applyFont="1" applyFill="1" applyBorder="1" applyAlignment="1" applyProtection="1">
      <protection hidden="1"/>
    </xf>
    <xf numFmtId="3" fontId="50" fillId="0" borderId="19" xfId="0" applyNumberFormat="1" applyFont="1" applyFill="1" applyBorder="1" applyProtection="1">
      <protection hidden="1"/>
    </xf>
    <xf numFmtId="3" fontId="50" fillId="0" borderId="62" xfId="0" applyNumberFormat="1" applyFont="1" applyFill="1" applyBorder="1" applyProtection="1">
      <protection hidden="1"/>
    </xf>
    <xf numFmtId="173" fontId="50" fillId="30" borderId="0" xfId="0" applyNumberFormat="1" applyFont="1" applyFill="1" applyBorder="1" applyProtection="1">
      <protection hidden="1"/>
    </xf>
    <xf numFmtId="173" fontId="35" fillId="30" borderId="0" xfId="0" applyNumberFormat="1" applyFont="1" applyFill="1" applyBorder="1" applyProtection="1">
      <protection hidden="1"/>
    </xf>
    <xf numFmtId="0" fontId="50" fillId="0" borderId="0" xfId="0" applyFont="1" applyFill="1" applyProtection="1">
      <protection hidden="1"/>
    </xf>
    <xf numFmtId="172" fontId="44" fillId="30" borderId="0" xfId="0" applyNumberFormat="1" applyFont="1" applyFill="1" applyBorder="1" applyAlignment="1" applyProtection="1">
      <alignment horizontal="center" vertical="center" wrapText="1"/>
      <protection hidden="1"/>
    </xf>
    <xf numFmtId="3" fontId="35" fillId="29" borderId="60" xfId="0" applyNumberFormat="1" applyFont="1" applyFill="1" applyBorder="1" applyAlignment="1" applyProtection="1">
      <alignment horizontal="center"/>
      <protection locked="0"/>
    </xf>
    <xf numFmtId="3" fontId="35" fillId="29" borderId="61" xfId="0" applyNumberFormat="1" applyFont="1" applyFill="1" applyBorder="1" applyAlignment="1" applyProtection="1">
      <alignment horizontal="center"/>
      <protection locked="0"/>
    </xf>
    <xf numFmtId="172" fontId="47" fillId="30" borderId="0" xfId="53" applyNumberFormat="1" applyFill="1" applyAlignment="1" applyProtection="1">
      <alignment horizontal="center" vertical="center"/>
      <protection hidden="1"/>
    </xf>
    <xf numFmtId="172" fontId="0" fillId="30" borderId="0" xfId="0" applyNumberFormat="1" applyFill="1" applyBorder="1" applyAlignment="1" applyProtection="1">
      <protection hidden="1"/>
    </xf>
    <xf numFmtId="0" fontId="0" fillId="30" borderId="0" xfId="0" applyFill="1" applyBorder="1" applyAlignment="1" applyProtection="1">
      <protection hidden="1"/>
    </xf>
    <xf numFmtId="0" fontId="41" fillId="0" borderId="1" xfId="0" applyFont="1" applyFill="1" applyBorder="1" applyAlignment="1" applyProtection="1">
      <alignment horizontal="center" vertical="center" shrinkToFit="1"/>
      <protection hidden="1"/>
    </xf>
    <xf numFmtId="0" fontId="0" fillId="0" borderId="13" xfId="0" applyBorder="1" applyProtection="1">
      <protection hidden="1"/>
    </xf>
    <xf numFmtId="0" fontId="0" fillId="0" borderId="45" xfId="0" applyBorder="1" applyProtection="1">
      <protection hidden="1"/>
    </xf>
    <xf numFmtId="0" fontId="40" fillId="29" borderId="1" xfId="0" applyFont="1" applyFill="1" applyBorder="1" applyAlignment="1" applyProtection="1">
      <alignment wrapText="1"/>
      <protection locked="0"/>
    </xf>
    <xf numFmtId="0" fontId="40" fillId="29" borderId="45" xfId="0" applyFont="1" applyFill="1" applyBorder="1" applyAlignment="1" applyProtection="1">
      <alignment wrapText="1"/>
      <protection locked="0"/>
    </xf>
    <xf numFmtId="0" fontId="9" fillId="34" borderId="57" xfId="0" applyFont="1" applyFill="1" applyBorder="1" applyAlignment="1" applyProtection="1">
      <alignment horizontal="center" wrapText="1"/>
    </xf>
    <xf numFmtId="0" fontId="1" fillId="34" borderId="0" xfId="0" applyFont="1" applyFill="1" applyAlignment="1">
      <alignment horizontal="center" wrapText="1"/>
    </xf>
    <xf numFmtId="0" fontId="1" fillId="34" borderId="54" xfId="0" applyFont="1" applyFill="1" applyBorder="1" applyAlignment="1">
      <alignment horizontal="center" wrapText="1"/>
    </xf>
    <xf numFmtId="0" fontId="40" fillId="29" borderId="1" xfId="0" applyNumberFormat="1" applyFont="1" applyFill="1" applyBorder="1" applyAlignment="1" applyProtection="1">
      <alignment vertical="center" wrapText="1"/>
      <protection locked="0"/>
    </xf>
    <xf numFmtId="0" fontId="40" fillId="29" borderId="13" xfId="0" applyNumberFormat="1" applyFont="1" applyFill="1" applyBorder="1" applyAlignment="1" applyProtection="1">
      <alignment vertical="center" wrapText="1"/>
      <protection locked="0"/>
    </xf>
    <xf numFmtId="0" fontId="40" fillId="29" borderId="45" xfId="0" applyNumberFormat="1" applyFont="1" applyFill="1" applyBorder="1" applyAlignment="1" applyProtection="1">
      <alignment vertical="center" wrapText="1"/>
      <protection locked="0"/>
    </xf>
    <xf numFmtId="0" fontId="9" fillId="34" borderId="57" xfId="0" applyFont="1" applyFill="1" applyBorder="1" applyAlignment="1" applyProtection="1">
      <alignment horizontal="center" wrapText="1"/>
      <protection hidden="1"/>
    </xf>
    <xf numFmtId="0" fontId="1" fillId="34" borderId="0" xfId="0" applyFont="1" applyFill="1" applyAlignment="1" applyProtection="1">
      <alignment horizontal="center" wrapText="1"/>
      <protection hidden="1"/>
    </xf>
    <xf numFmtId="0" fontId="1" fillId="34" borderId="54" xfId="0" applyFont="1" applyFill="1" applyBorder="1" applyAlignment="1" applyProtection="1">
      <alignment horizontal="center" wrapText="1"/>
      <protection hidden="1"/>
    </xf>
    <xf numFmtId="0" fontId="40" fillId="0" borderId="1" xfId="0" applyFont="1" applyFill="1" applyBorder="1" applyAlignment="1" applyProtection="1">
      <alignment wrapText="1"/>
      <protection hidden="1"/>
    </xf>
    <xf numFmtId="0" fontId="40" fillId="0" borderId="45" xfId="0" applyFont="1" applyFill="1" applyBorder="1" applyAlignment="1" applyProtection="1">
      <alignment wrapText="1"/>
      <protection hidden="1"/>
    </xf>
    <xf numFmtId="0" fontId="40" fillId="0" borderId="1" xfId="0" applyNumberFormat="1" applyFont="1" applyFill="1" applyBorder="1" applyAlignment="1" applyProtection="1">
      <alignment vertical="center" wrapText="1"/>
      <protection hidden="1"/>
    </xf>
    <xf numFmtId="0" fontId="40" fillId="0" borderId="13" xfId="0" applyNumberFormat="1" applyFont="1" applyFill="1" applyBorder="1" applyAlignment="1" applyProtection="1">
      <alignment vertical="center" wrapText="1"/>
      <protection hidden="1"/>
    </xf>
    <xf numFmtId="0" fontId="40" fillId="0" borderId="45" xfId="0" applyNumberFormat="1" applyFont="1" applyFill="1" applyBorder="1" applyAlignment="1" applyProtection="1">
      <alignment vertical="center" wrapText="1"/>
      <protection hidden="1"/>
    </xf>
    <xf numFmtId="0" fontId="9" fillId="34" borderId="2" xfId="0" applyFont="1" applyFill="1" applyBorder="1" applyAlignment="1" applyProtection="1">
      <alignment wrapText="1"/>
      <protection hidden="1"/>
    </xf>
    <xf numFmtId="0" fontId="0" fillId="34" borderId="0" xfId="0" applyFill="1" applyAlignment="1" applyProtection="1">
      <alignment wrapText="1"/>
      <protection hidden="1"/>
    </xf>
    <xf numFmtId="0" fontId="39" fillId="0" borderId="1" xfId="0" applyFont="1" applyFill="1" applyBorder="1" applyAlignment="1" applyProtection="1">
      <alignment wrapText="1"/>
      <protection hidden="1"/>
    </xf>
    <xf numFmtId="0" fontId="39" fillId="0" borderId="45" xfId="0" applyFont="1" applyFill="1" applyBorder="1" applyAlignment="1" applyProtection="1">
      <alignment wrapText="1"/>
      <protection hidden="1"/>
    </xf>
    <xf numFmtId="0" fontId="40" fillId="0" borderId="1" xfId="0" applyNumberFormat="1" applyFont="1" applyFill="1" applyBorder="1" applyAlignment="1" applyProtection="1">
      <alignment wrapText="1"/>
      <protection hidden="1"/>
    </xf>
    <xf numFmtId="0" fontId="40" fillId="0" borderId="13" xfId="0" applyNumberFormat="1" applyFont="1" applyFill="1" applyBorder="1" applyAlignment="1" applyProtection="1">
      <alignment wrapText="1"/>
      <protection hidden="1"/>
    </xf>
    <xf numFmtId="0" fontId="40" fillId="0" borderId="45" xfId="0" applyNumberFormat="1" applyFont="1" applyFill="1" applyBorder="1" applyAlignment="1" applyProtection="1">
      <alignment wrapText="1"/>
      <protection hidden="1"/>
    </xf>
  </cellXfs>
  <cellStyles count="7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 Total_Cash Flow Forecast, 12 Months" xfId="45"/>
    <cellStyle name="Header1" xfId="46"/>
    <cellStyle name="Header2" xfId="47"/>
    <cellStyle name="Header3" xfId="48"/>
    <cellStyle name="Heading 1" xfId="49" builtinId="16" customBuiltin="1"/>
    <cellStyle name="Heading 2" xfId="50" builtinId="17" customBuiltin="1"/>
    <cellStyle name="Heading 3" xfId="51" builtinId="18" customBuiltin="1"/>
    <cellStyle name="Heading 4" xfId="52" builtinId="19" customBuiltin="1"/>
    <cellStyle name="Hyperlink" xfId="53" builtinId="8"/>
    <cellStyle name="Input" xfId="54" builtinId="20" customBuiltin="1"/>
    <cellStyle name="Level 2 Total" xfId="55"/>
    <cellStyle name="Linked Cell" xfId="56" builtinId="24" customBuiltin="1"/>
    <cellStyle name="Major Total" xfId="57"/>
    <cellStyle name="Neutral" xfId="58" builtinId="28" customBuiltin="1"/>
    <cellStyle name="NonPrint_TemTitle" xfId="59"/>
    <cellStyle name="Normal" xfId="0" builtinId="0"/>
    <cellStyle name="Normal 2" xfId="60"/>
    <cellStyle name="Normal 2_Cash Flow Forecast, 12 Months" xfId="61"/>
    <cellStyle name="NormalRed" xfId="62"/>
    <cellStyle name="Note" xfId="63" builtinId="10" customBuiltin="1"/>
    <cellStyle name="Output" xfId="64" builtinId="21" customBuiltin="1"/>
    <cellStyle name="Percent.0" xfId="65"/>
    <cellStyle name="Percent.00" xfId="66"/>
    <cellStyle name="RED POSTED" xfId="67"/>
    <cellStyle name="Standard_Anpassen der Amortisation" xfId="68"/>
    <cellStyle name="Text_simple" xfId="69"/>
    <cellStyle name="Title" xfId="70" builtinId="15" customBuiltin="1"/>
    <cellStyle name="TmsRmn10BlueItalic" xfId="71"/>
    <cellStyle name="TmsRmn10Bold" xfId="72"/>
    <cellStyle name="Total" xfId="73" builtinId="25" customBuiltin="1"/>
    <cellStyle name="Währung [0]_Compiling Utility Macros" xfId="74"/>
    <cellStyle name="Währung_Compiling Utility Macros" xfId="75"/>
    <cellStyle name="Warning Text" xfId="76" builtinId="11" customBuiltin="1"/>
  </cellStyles>
  <dxfs count="5">
    <dxf>
      <font>
        <color theme="0" tint="-0.24994659260841701"/>
      </font>
    </dxf>
    <dxf>
      <font>
        <color theme="0" tint="-0.24994659260841701"/>
      </font>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3600450</xdr:colOff>
      <xdr:row>0</xdr:row>
      <xdr:rowOff>104775</xdr:rowOff>
    </xdr:from>
    <xdr:to>
      <xdr:col>0</xdr:col>
      <xdr:colOff>4695825</xdr:colOff>
      <xdr:row>2</xdr:row>
      <xdr:rowOff>66675</xdr:rowOff>
    </xdr:to>
    <xdr:pic>
      <xdr:nvPicPr>
        <xdr:cNvPr id="2104" name="Picture 1">
          <a:extLst>
            <a:ext uri="{FF2B5EF4-FFF2-40B4-BE49-F238E27FC236}">
              <a16:creationId xmlns:a16="http://schemas.microsoft.com/office/drawing/2014/main" id="{0F1E9ACE-69E0-42CB-A85E-4DCC5D29A9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104775"/>
          <a:ext cx="10953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114300</xdr:colOff>
      <xdr:row>0</xdr:row>
      <xdr:rowOff>266700</xdr:rowOff>
    </xdr:from>
    <xdr:to>
      <xdr:col>13</xdr:col>
      <xdr:colOff>666750</xdr:colOff>
      <xdr:row>5</xdr:row>
      <xdr:rowOff>0</xdr:rowOff>
    </xdr:to>
    <xdr:pic>
      <xdr:nvPicPr>
        <xdr:cNvPr id="7207" name="Picture 1">
          <a:extLst>
            <a:ext uri="{FF2B5EF4-FFF2-40B4-BE49-F238E27FC236}">
              <a16:creationId xmlns:a16="http://schemas.microsoft.com/office/drawing/2014/main" id="{CB28492D-2E5E-48AA-8726-DA6A6AE0E8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0925" y="266700"/>
          <a:ext cx="13335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16</xdr:col>
      <xdr:colOff>428625</xdr:colOff>
      <xdr:row>1</xdr:row>
      <xdr:rowOff>390525</xdr:rowOff>
    </xdr:to>
    <xdr:pic>
      <xdr:nvPicPr>
        <xdr:cNvPr id="8217" name="Picture 1">
          <a:extLst>
            <a:ext uri="{FF2B5EF4-FFF2-40B4-BE49-F238E27FC236}">
              <a16:creationId xmlns:a16="http://schemas.microsoft.com/office/drawing/2014/main" id="{687041B3-63F7-4B3C-BCAE-8852B700B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0"/>
          <a:ext cx="10953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819150</xdr:colOff>
      <xdr:row>0</xdr:row>
      <xdr:rowOff>19050</xdr:rowOff>
    </xdr:from>
    <xdr:to>
      <xdr:col>15</xdr:col>
      <xdr:colOff>95250</xdr:colOff>
      <xdr:row>2</xdr:row>
      <xdr:rowOff>142875</xdr:rowOff>
    </xdr:to>
    <xdr:pic>
      <xdr:nvPicPr>
        <xdr:cNvPr id="1130" name="Picture 1">
          <a:extLst>
            <a:ext uri="{FF2B5EF4-FFF2-40B4-BE49-F238E27FC236}">
              <a16:creationId xmlns:a16="http://schemas.microsoft.com/office/drawing/2014/main" id="{2AFF69E3-A99C-4112-B796-7E2B3A8DC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1075" y="19050"/>
          <a:ext cx="17335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28575</xdr:colOff>
      <xdr:row>0</xdr:row>
      <xdr:rowOff>38100</xdr:rowOff>
    </xdr:from>
    <xdr:to>
      <xdr:col>15</xdr:col>
      <xdr:colOff>9525</xdr:colOff>
      <xdr:row>2</xdr:row>
      <xdr:rowOff>123825</xdr:rowOff>
    </xdr:to>
    <xdr:pic>
      <xdr:nvPicPr>
        <xdr:cNvPr id="5222" name="Picture 1">
          <a:extLst>
            <a:ext uri="{FF2B5EF4-FFF2-40B4-BE49-F238E27FC236}">
              <a16:creationId xmlns:a16="http://schemas.microsoft.com/office/drawing/2014/main" id="{23D2456E-C26B-4FA2-9905-8C361D822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8675" y="38100"/>
          <a:ext cx="16192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800100</xdr:colOff>
      <xdr:row>0</xdr:row>
      <xdr:rowOff>28575</xdr:rowOff>
    </xdr:from>
    <xdr:to>
      <xdr:col>17</xdr:col>
      <xdr:colOff>238125</xdr:colOff>
      <xdr:row>2</xdr:row>
      <xdr:rowOff>114300</xdr:rowOff>
    </xdr:to>
    <xdr:pic>
      <xdr:nvPicPr>
        <xdr:cNvPr id="3130" name="Picture 1">
          <a:extLst>
            <a:ext uri="{FF2B5EF4-FFF2-40B4-BE49-F238E27FC236}">
              <a16:creationId xmlns:a16="http://schemas.microsoft.com/office/drawing/2014/main" id="{E5E8C559-5993-4ECA-8B1F-2EFE072C7C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11200" y="28575"/>
          <a:ext cx="18383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56"/>
  <sheetViews>
    <sheetView topLeftCell="A28" zoomScaleNormal="100" workbookViewId="0">
      <selection activeCell="I12" sqref="I12"/>
    </sheetView>
  </sheetViews>
  <sheetFormatPr defaultRowHeight="12.75" x14ac:dyDescent="0.2"/>
  <cols>
    <col min="1" max="1" width="73.28515625" style="43" customWidth="1"/>
    <col min="2" max="16384" width="9.140625" style="43"/>
  </cols>
  <sheetData>
    <row r="1" spans="1:1" ht="28.5" customHeight="1" x14ac:dyDescent="0.2"/>
    <row r="2" spans="1:1" ht="18" x14ac:dyDescent="0.25">
      <c r="A2" s="145" t="s">
        <v>0</v>
      </c>
    </row>
    <row r="3" spans="1:1" ht="18.75" customHeight="1" x14ac:dyDescent="0.25">
      <c r="A3" s="139" t="s">
        <v>1</v>
      </c>
    </row>
    <row r="4" spans="1:1" ht="105" x14ac:dyDescent="0.25">
      <c r="A4" s="140" t="s">
        <v>2</v>
      </c>
    </row>
    <row r="5" spans="1:1" ht="6.75" customHeight="1" x14ac:dyDescent="0.25">
      <c r="A5" s="140"/>
    </row>
    <row r="6" spans="1:1" x14ac:dyDescent="0.2">
      <c r="A6" s="94"/>
    </row>
    <row r="7" spans="1:1" ht="42.75" x14ac:dyDescent="0.2">
      <c r="A7" s="141" t="s">
        <v>3</v>
      </c>
    </row>
    <row r="8" spans="1:1" ht="8.25" customHeight="1" x14ac:dyDescent="0.2">
      <c r="A8" s="45"/>
    </row>
    <row r="9" spans="1:1" ht="15.75" x14ac:dyDescent="0.25">
      <c r="A9" s="96" t="s">
        <v>4</v>
      </c>
    </row>
    <row r="10" spans="1:1" ht="18.75" customHeight="1" x14ac:dyDescent="0.2">
      <c r="A10" s="142" t="s">
        <v>5</v>
      </c>
    </row>
    <row r="11" spans="1:1" ht="28.5" x14ac:dyDescent="0.2">
      <c r="A11" s="142" t="s">
        <v>6</v>
      </c>
    </row>
    <row r="12" spans="1:1" ht="57" x14ac:dyDescent="0.2">
      <c r="A12" s="142" t="s">
        <v>7</v>
      </c>
    </row>
    <row r="13" spans="1:1" ht="23.25" customHeight="1" x14ac:dyDescent="0.2">
      <c r="A13" s="142" t="s">
        <v>8</v>
      </c>
    </row>
    <row r="14" spans="1:1" ht="34.5" customHeight="1" x14ac:dyDescent="0.2">
      <c r="A14" s="143" t="s">
        <v>9</v>
      </c>
    </row>
    <row r="15" spans="1:1" x14ac:dyDescent="0.2">
      <c r="A15" s="95"/>
    </row>
    <row r="16" spans="1:1" ht="15.75" x14ac:dyDescent="0.25">
      <c r="A16" s="96" t="s">
        <v>10</v>
      </c>
    </row>
    <row r="17" spans="1:9" ht="28.5" x14ac:dyDescent="0.2">
      <c r="A17" s="142" t="s">
        <v>11</v>
      </c>
    </row>
    <row r="18" spans="1:9" x14ac:dyDescent="0.2">
      <c r="A18" s="95"/>
    </row>
    <row r="19" spans="1:9" ht="18" customHeight="1" x14ac:dyDescent="0.25">
      <c r="A19" s="44" t="s">
        <v>12</v>
      </c>
    </row>
    <row r="20" spans="1:9" ht="33.75" customHeight="1" x14ac:dyDescent="0.2">
      <c r="A20" s="141" t="s">
        <v>13</v>
      </c>
    </row>
    <row r="21" spans="1:9" ht="23.25" customHeight="1" x14ac:dyDescent="0.2">
      <c r="A21" s="141" t="s">
        <v>14</v>
      </c>
    </row>
    <row r="22" spans="1:9" ht="30" customHeight="1" x14ac:dyDescent="0.2">
      <c r="A22" s="141" t="s">
        <v>15</v>
      </c>
    </row>
    <row r="23" spans="1:9" ht="34.5" customHeight="1" x14ac:dyDescent="0.2">
      <c r="A23" s="141" t="s">
        <v>16</v>
      </c>
      <c r="B23" s="45"/>
      <c r="C23" s="45"/>
      <c r="D23" s="45"/>
      <c r="E23" s="45"/>
      <c r="F23" s="45"/>
      <c r="G23" s="45"/>
      <c r="H23" s="45"/>
      <c r="I23" s="45"/>
    </row>
    <row r="24" spans="1:9" ht="28.5" customHeight="1" x14ac:dyDescent="0.2">
      <c r="A24" s="141" t="s">
        <v>17</v>
      </c>
    </row>
    <row r="25" spans="1:9" ht="12" customHeight="1" x14ac:dyDescent="0.2"/>
    <row r="26" spans="1:9" ht="18" customHeight="1" x14ac:dyDescent="0.25">
      <c r="A26" s="74" t="s">
        <v>18</v>
      </c>
    </row>
    <row r="27" spans="1:9" ht="57" x14ac:dyDescent="0.2">
      <c r="A27" s="141" t="s">
        <v>19</v>
      </c>
    </row>
    <row r="28" spans="1:9" ht="63.75" customHeight="1" x14ac:dyDescent="0.2">
      <c r="A28" s="141" t="s">
        <v>20</v>
      </c>
    </row>
    <row r="29" spans="1:9" ht="28.5" x14ac:dyDescent="0.2">
      <c r="A29" s="141" t="s">
        <v>21</v>
      </c>
    </row>
    <row r="30" spans="1:9" ht="42.75" x14ac:dyDescent="0.2">
      <c r="A30" s="141" t="s">
        <v>22</v>
      </c>
    </row>
    <row r="31" spans="1:9" ht="28.5" x14ac:dyDescent="0.2">
      <c r="A31" s="141" t="s">
        <v>23</v>
      </c>
    </row>
    <row r="32" spans="1:9" ht="28.5" x14ac:dyDescent="0.2">
      <c r="A32" s="141" t="s">
        <v>24</v>
      </c>
    </row>
    <row r="33" spans="1:1" ht="28.5" x14ac:dyDescent="0.2">
      <c r="A33" s="141" t="s">
        <v>25</v>
      </c>
    </row>
    <row r="34" spans="1:1" ht="28.5" x14ac:dyDescent="0.2">
      <c r="A34" s="141" t="s">
        <v>26</v>
      </c>
    </row>
    <row r="35" spans="1:1" ht="57" x14ac:dyDescent="0.2">
      <c r="A35" s="141" t="s">
        <v>27</v>
      </c>
    </row>
    <row r="36" spans="1:1" ht="13.5" customHeight="1" x14ac:dyDescent="0.2">
      <c r="A36" s="45"/>
    </row>
    <row r="37" spans="1:1" ht="18" customHeight="1" x14ac:dyDescent="0.25">
      <c r="A37" s="44" t="s">
        <v>28</v>
      </c>
    </row>
    <row r="38" spans="1:1" ht="32.25" customHeight="1" x14ac:dyDescent="0.2">
      <c r="A38" s="141" t="s">
        <v>29</v>
      </c>
    </row>
    <row r="39" spans="1:1" ht="14.25" x14ac:dyDescent="0.2">
      <c r="A39" s="144" t="s">
        <v>30</v>
      </c>
    </row>
    <row r="40" spans="1:1" ht="28.5" x14ac:dyDescent="0.2">
      <c r="A40" s="141" t="s">
        <v>31</v>
      </c>
    </row>
    <row r="41" spans="1:1" ht="57" x14ac:dyDescent="0.2">
      <c r="A41" s="141" t="s">
        <v>32</v>
      </c>
    </row>
    <row r="42" spans="1:1" ht="28.5" x14ac:dyDescent="0.2">
      <c r="A42" s="141" t="s">
        <v>33</v>
      </c>
    </row>
    <row r="43" spans="1:1" ht="28.5" x14ac:dyDescent="0.2">
      <c r="A43" s="141" t="s">
        <v>34</v>
      </c>
    </row>
    <row r="44" spans="1:1" ht="14.25" x14ac:dyDescent="0.2">
      <c r="A44" s="144" t="s">
        <v>35</v>
      </c>
    </row>
    <row r="45" spans="1:1" ht="71.25" x14ac:dyDescent="0.2">
      <c r="A45" s="141" t="s">
        <v>36</v>
      </c>
    </row>
    <row r="46" spans="1:1" ht="42.75" x14ac:dyDescent="0.2">
      <c r="A46" s="141" t="s">
        <v>37</v>
      </c>
    </row>
    <row r="47" spans="1:1" ht="11.25" customHeight="1" x14ac:dyDescent="0.2"/>
    <row r="48" spans="1:1" ht="39.75" customHeight="1" x14ac:dyDescent="0.2">
      <c r="A48" s="147" t="s">
        <v>38</v>
      </c>
    </row>
    <row r="49" spans="1:1" ht="18" customHeight="1" x14ac:dyDescent="0.2">
      <c r="A49" s="146"/>
    </row>
    <row r="50" spans="1:1" ht="18" customHeight="1" x14ac:dyDescent="0.2"/>
    <row r="51" spans="1:1" ht="18" customHeight="1" x14ac:dyDescent="0.2"/>
    <row r="52" spans="1:1" ht="18" customHeight="1" x14ac:dyDescent="0.2"/>
    <row r="53" spans="1:1" ht="18" customHeight="1" x14ac:dyDescent="0.2"/>
    <row r="54" spans="1:1" ht="18" customHeight="1" x14ac:dyDescent="0.2"/>
    <row r="55" spans="1:1" ht="18" customHeight="1" x14ac:dyDescent="0.2"/>
    <row r="56" spans="1:1" ht="18" customHeight="1" x14ac:dyDescent="0.2"/>
  </sheetData>
  <sheetProtection algorithmName="SHA-512" hashValue="QkPrRqYwgOfGb09u0LHQ42DRbIw1fRlD425gvqoGyYd8vC73TWKU//RMOcGRgs++zghCnKjYx80rwrar6r8kVg==" saltValue="ifEpbgs/je35KCwEro+UwQ==" spinCount="100000" sheet="1"/>
  <phoneticPr fontId="38" type="noConversion"/>
  <pageMargins left="0.7" right="0.7" top="0.75" bottom="0.75" header="0.3" footer="0.3"/>
  <pageSetup paperSize="9" orientation="portrait" r:id="rId1"/>
  <headerFooter>
    <oddFooter>&amp;CEducation Finance Support, EES for Schools – August 2017</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30"/>
  <sheetViews>
    <sheetView workbookViewId="0">
      <pane xSplit="1" ySplit="9" topLeftCell="B10" activePane="bottomRight" state="frozen"/>
      <selection pane="topRight" activeCell="B1" sqref="B1"/>
      <selection pane="bottomLeft" activeCell="A10" sqref="A10"/>
      <selection pane="bottomRight" activeCell="B5" sqref="B5"/>
    </sheetView>
  </sheetViews>
  <sheetFormatPr defaultColWidth="9.140625" defaultRowHeight="12.75" x14ac:dyDescent="0.2"/>
  <cols>
    <col min="1" max="1" width="37.5703125" style="160" customWidth="1"/>
    <col min="2" max="13" width="11.7109375" style="160" customWidth="1"/>
    <col min="14" max="14" width="15.7109375" style="75" customWidth="1"/>
    <col min="15" max="15" width="21" style="172" hidden="1" customWidth="1"/>
    <col min="16" max="16" width="20.5703125" style="160" bestFit="1" customWidth="1"/>
    <col min="17" max="17" width="2.5703125" style="160" customWidth="1"/>
    <col min="18" max="18" width="7.7109375" style="160" customWidth="1"/>
    <col min="19" max="19" width="3.42578125" style="160" customWidth="1"/>
    <col min="20" max="20" width="15.7109375" style="160" customWidth="1"/>
    <col min="21" max="21" width="3.42578125" style="160" customWidth="1"/>
    <col min="22" max="22" width="15.7109375" style="160" customWidth="1"/>
    <col min="23" max="23" width="3.42578125" style="160" customWidth="1"/>
    <col min="24" max="24" width="15.7109375" style="160" customWidth="1"/>
    <col min="25" max="25" width="3.42578125" style="160" customWidth="1"/>
    <col min="26" max="26" width="15.7109375" style="160" customWidth="1"/>
    <col min="27" max="27" width="3.42578125" style="160" customWidth="1"/>
    <col min="28" max="16384" width="9.140625" style="160"/>
  </cols>
  <sheetData>
    <row r="1" spans="1:23" ht="21.75" customHeight="1" x14ac:dyDescent="0.2">
      <c r="A1" s="201" t="s">
        <v>561</v>
      </c>
      <c r="B1" s="202"/>
      <c r="C1" s="202"/>
      <c r="D1" s="202"/>
      <c r="E1" s="202"/>
      <c r="F1" s="202"/>
      <c r="G1" s="202"/>
      <c r="H1" s="202"/>
      <c r="I1" s="202"/>
      <c r="J1" s="202"/>
      <c r="K1" s="202"/>
      <c r="L1" s="202"/>
      <c r="M1" s="202"/>
      <c r="N1" s="203"/>
      <c r="O1" s="164" t="s">
        <v>39</v>
      </c>
    </row>
    <row r="2" spans="1:23" ht="28.5" customHeight="1" x14ac:dyDescent="0.25">
      <c r="A2" s="148" t="s">
        <v>580</v>
      </c>
      <c r="B2" s="195" t="s">
        <v>40</v>
      </c>
      <c r="C2" s="195"/>
      <c r="D2" s="195"/>
      <c r="E2" s="195"/>
      <c r="F2" s="195"/>
      <c r="G2" s="195"/>
      <c r="H2" s="195"/>
      <c r="I2" s="195"/>
      <c r="J2" s="195"/>
      <c r="K2" s="195"/>
      <c r="L2" s="195"/>
      <c r="M2" s="195"/>
      <c r="N2" s="195"/>
      <c r="O2" s="165" t="s">
        <v>41</v>
      </c>
      <c r="P2" s="166"/>
      <c r="Q2" s="166"/>
      <c r="R2" s="166"/>
      <c r="S2" s="166"/>
      <c r="T2" s="166"/>
      <c r="U2" s="166"/>
      <c r="V2" s="166"/>
      <c r="W2" s="166"/>
    </row>
    <row r="3" spans="1:23" ht="6" customHeight="1" thickBot="1" x14ac:dyDescent="0.25">
      <c r="B3" s="167"/>
      <c r="C3" s="167"/>
      <c r="D3" s="167"/>
      <c r="E3" s="167"/>
      <c r="F3" s="167"/>
      <c r="G3" s="167"/>
      <c r="H3" s="167"/>
      <c r="I3" s="167"/>
      <c r="J3" s="167"/>
      <c r="K3" s="167"/>
      <c r="L3" s="167"/>
      <c r="M3" s="167"/>
      <c r="N3" s="168"/>
      <c r="O3" s="165" t="s">
        <v>42</v>
      </c>
    </row>
    <row r="4" spans="1:23" ht="20.25" customHeight="1" thickBot="1" x14ac:dyDescent="0.25">
      <c r="A4" s="75" t="s">
        <v>581</v>
      </c>
      <c r="B4" s="196">
        <v>80536</v>
      </c>
      <c r="C4" s="197"/>
      <c r="D4" s="149"/>
      <c r="E4" s="198" t="s">
        <v>43</v>
      </c>
      <c r="F4" s="198"/>
      <c r="G4" s="198"/>
      <c r="H4" s="149"/>
      <c r="I4" s="149"/>
      <c r="J4" s="149"/>
      <c r="K4" s="149"/>
      <c r="L4" s="149"/>
      <c r="M4" s="163"/>
      <c r="O4" s="165" t="s">
        <v>44</v>
      </c>
    </row>
    <row r="5" spans="1:23" ht="6" customHeight="1" x14ac:dyDescent="0.2">
      <c r="O5" s="165" t="s">
        <v>45</v>
      </c>
    </row>
    <row r="6" spans="1:23" x14ac:dyDescent="0.2">
      <c r="B6" s="76" t="s">
        <v>46</v>
      </c>
      <c r="C6" s="76" t="s">
        <v>47</v>
      </c>
      <c r="D6" s="76" t="s">
        <v>48</v>
      </c>
      <c r="E6" s="76" t="s">
        <v>49</v>
      </c>
      <c r="F6" s="76" t="s">
        <v>50</v>
      </c>
      <c r="G6" s="76" t="s">
        <v>51</v>
      </c>
      <c r="H6" s="76" t="s">
        <v>52</v>
      </c>
      <c r="I6" s="76" t="s">
        <v>53</v>
      </c>
      <c r="J6" s="76" t="s">
        <v>54</v>
      </c>
      <c r="K6" s="76" t="s">
        <v>55</v>
      </c>
      <c r="L6" s="76" t="s">
        <v>56</v>
      </c>
      <c r="M6" s="76" t="s">
        <v>57</v>
      </c>
      <c r="N6" s="76" t="s">
        <v>58</v>
      </c>
      <c r="O6" s="165" t="s">
        <v>59</v>
      </c>
    </row>
    <row r="7" spans="1:23" ht="13.5" thickBot="1" x14ac:dyDescent="0.25">
      <c r="B7" s="76"/>
      <c r="C7" s="76"/>
      <c r="D7" s="76"/>
      <c r="E7" s="76"/>
      <c r="F7" s="76"/>
      <c r="G7" s="76"/>
      <c r="H7" s="76"/>
      <c r="I7" s="76"/>
      <c r="J7" s="76"/>
      <c r="K7" s="76"/>
      <c r="L7" s="76"/>
      <c r="M7" s="76"/>
      <c r="N7" s="76"/>
      <c r="O7" s="165" t="s">
        <v>60</v>
      </c>
    </row>
    <row r="8" spans="1:23" ht="13.5" thickBot="1" x14ac:dyDescent="0.25">
      <c r="A8" s="169" t="s">
        <v>61</v>
      </c>
      <c r="B8" s="170" t="s">
        <v>46</v>
      </c>
      <c r="C8" s="170" t="s">
        <v>47</v>
      </c>
      <c r="D8" s="170" t="s">
        <v>48</v>
      </c>
      <c r="E8" s="170" t="s">
        <v>49</v>
      </c>
      <c r="F8" s="170" t="s">
        <v>50</v>
      </c>
      <c r="G8" s="170" t="s">
        <v>51</v>
      </c>
      <c r="H8" s="170" t="s">
        <v>52</v>
      </c>
      <c r="I8" s="170" t="s">
        <v>53</v>
      </c>
      <c r="J8" s="170" t="s">
        <v>54</v>
      </c>
      <c r="K8" s="170" t="s">
        <v>55</v>
      </c>
      <c r="L8" s="170" t="s">
        <v>56</v>
      </c>
      <c r="M8" s="170" t="s">
        <v>57</v>
      </c>
      <c r="N8" s="171" t="s">
        <v>58</v>
      </c>
      <c r="O8" s="165"/>
    </row>
    <row r="9" spans="1:23" ht="15" thickBot="1" x14ac:dyDescent="0.25">
      <c r="A9" s="173" t="s">
        <v>582</v>
      </c>
      <c r="B9" s="150"/>
      <c r="C9" s="150"/>
      <c r="D9" s="150"/>
      <c r="E9" s="150"/>
      <c r="F9" s="150"/>
      <c r="G9" s="150"/>
      <c r="H9" s="150"/>
      <c r="I9" s="150"/>
      <c r="J9" s="150"/>
      <c r="K9" s="150"/>
      <c r="L9" s="150"/>
      <c r="M9" s="150"/>
      <c r="N9" s="174">
        <v>0</v>
      </c>
      <c r="O9" s="165"/>
    </row>
    <row r="10" spans="1:23" x14ac:dyDescent="0.2">
      <c r="A10" s="175" t="s">
        <v>562</v>
      </c>
      <c r="B10" s="151">
        <v>38811.166666666664</v>
      </c>
      <c r="C10" s="151">
        <v>38811.166666666664</v>
      </c>
      <c r="D10" s="151">
        <v>38811.166666666664</v>
      </c>
      <c r="E10" s="151">
        <v>38811.166666666664</v>
      </c>
      <c r="F10" s="151">
        <v>38811.166666666664</v>
      </c>
      <c r="G10" s="151">
        <v>38811.166666666664</v>
      </c>
      <c r="H10" s="151">
        <v>38811.166666666664</v>
      </c>
      <c r="I10" s="151">
        <v>38811.166666666664</v>
      </c>
      <c r="J10" s="151">
        <v>38811.166666666664</v>
      </c>
      <c r="K10" s="151">
        <v>38811.166666666664</v>
      </c>
      <c r="L10" s="151">
        <v>38811.166666666664</v>
      </c>
      <c r="M10" s="151">
        <v>38811.166666666664</v>
      </c>
      <c r="N10" s="176">
        <v>465734</v>
      </c>
      <c r="O10" s="165"/>
      <c r="R10" s="152" t="s">
        <v>40</v>
      </c>
    </row>
    <row r="11" spans="1:23" x14ac:dyDescent="0.2">
      <c r="A11" s="77" t="s">
        <v>563</v>
      </c>
      <c r="B11" s="153">
        <v>0</v>
      </c>
      <c r="C11" s="153">
        <v>0</v>
      </c>
      <c r="D11" s="153">
        <v>0</v>
      </c>
      <c r="E11" s="153">
        <v>0</v>
      </c>
      <c r="F11" s="153">
        <v>0</v>
      </c>
      <c r="G11" s="153">
        <v>0</v>
      </c>
      <c r="H11" s="153">
        <v>0</v>
      </c>
      <c r="I11" s="153">
        <v>0</v>
      </c>
      <c r="J11" s="153">
        <v>0</v>
      </c>
      <c r="K11" s="153">
        <v>0</v>
      </c>
      <c r="L11" s="153">
        <v>0</v>
      </c>
      <c r="M11" s="153">
        <v>0</v>
      </c>
      <c r="N11" s="162">
        <v>0</v>
      </c>
      <c r="O11" s="165"/>
      <c r="R11" s="152" t="s">
        <v>40</v>
      </c>
    </row>
    <row r="12" spans="1:23" x14ac:dyDescent="0.2">
      <c r="A12" s="77" t="s">
        <v>564</v>
      </c>
      <c r="B12" s="153">
        <v>0</v>
      </c>
      <c r="C12" s="153">
        <v>0</v>
      </c>
      <c r="D12" s="153">
        <v>0</v>
      </c>
      <c r="E12" s="153">
        <v>0</v>
      </c>
      <c r="F12" s="153">
        <v>0</v>
      </c>
      <c r="G12" s="153">
        <v>0</v>
      </c>
      <c r="H12" s="153">
        <v>0</v>
      </c>
      <c r="I12" s="153">
        <v>0</v>
      </c>
      <c r="J12" s="153">
        <v>0</v>
      </c>
      <c r="K12" s="153">
        <v>0</v>
      </c>
      <c r="L12" s="153">
        <v>0</v>
      </c>
      <c r="M12" s="153">
        <v>0</v>
      </c>
      <c r="N12" s="162">
        <v>0</v>
      </c>
      <c r="O12" s="165"/>
      <c r="R12" s="152" t="s">
        <v>40</v>
      </c>
    </row>
    <row r="13" spans="1:23" x14ac:dyDescent="0.2">
      <c r="A13" s="77" t="s">
        <v>69</v>
      </c>
      <c r="B13" s="153">
        <v>0</v>
      </c>
      <c r="C13" s="153">
        <v>0</v>
      </c>
      <c r="D13" s="153">
        <v>0</v>
      </c>
      <c r="E13" s="153">
        <v>0</v>
      </c>
      <c r="F13" s="153">
        <v>0</v>
      </c>
      <c r="G13" s="153">
        <v>0</v>
      </c>
      <c r="H13" s="153">
        <v>0</v>
      </c>
      <c r="I13" s="153">
        <v>0</v>
      </c>
      <c r="J13" s="153">
        <v>0</v>
      </c>
      <c r="K13" s="153">
        <v>0</v>
      </c>
      <c r="L13" s="153">
        <v>0</v>
      </c>
      <c r="M13" s="153">
        <v>0</v>
      </c>
      <c r="N13" s="162">
        <v>0</v>
      </c>
      <c r="O13" s="165"/>
      <c r="R13" s="152" t="s">
        <v>40</v>
      </c>
    </row>
    <row r="14" spans="1:23" x14ac:dyDescent="0.2">
      <c r="A14" s="77" t="s">
        <v>70</v>
      </c>
      <c r="B14" s="153">
        <v>0</v>
      </c>
      <c r="C14" s="153">
        <v>0</v>
      </c>
      <c r="D14" s="153">
        <v>0</v>
      </c>
      <c r="E14" s="153">
        <v>0</v>
      </c>
      <c r="F14" s="153">
        <v>0</v>
      </c>
      <c r="G14" s="153">
        <v>0</v>
      </c>
      <c r="H14" s="153">
        <v>0</v>
      </c>
      <c r="I14" s="153">
        <v>0</v>
      </c>
      <c r="J14" s="153">
        <v>0</v>
      </c>
      <c r="K14" s="153">
        <v>0</v>
      </c>
      <c r="L14" s="153">
        <v>0</v>
      </c>
      <c r="M14" s="153">
        <v>0</v>
      </c>
      <c r="N14" s="162">
        <v>0</v>
      </c>
      <c r="O14" s="165"/>
      <c r="R14" s="152" t="s">
        <v>40</v>
      </c>
    </row>
    <row r="15" spans="1:23" x14ac:dyDescent="0.2">
      <c r="A15" s="77" t="s">
        <v>71</v>
      </c>
      <c r="B15" s="153">
        <v>0</v>
      </c>
      <c r="C15" s="153">
        <v>0</v>
      </c>
      <c r="D15" s="153">
        <v>0</v>
      </c>
      <c r="E15" s="153">
        <v>4483</v>
      </c>
      <c r="F15" s="153">
        <v>0</v>
      </c>
      <c r="G15" s="153">
        <v>0</v>
      </c>
      <c r="H15" s="153">
        <v>0</v>
      </c>
      <c r="I15" s="153">
        <v>0</v>
      </c>
      <c r="J15" s="153">
        <v>3587</v>
      </c>
      <c r="K15" s="153">
        <v>0</v>
      </c>
      <c r="L15" s="153">
        <v>0</v>
      </c>
      <c r="M15" s="153">
        <v>2690</v>
      </c>
      <c r="N15" s="162">
        <v>10760</v>
      </c>
      <c r="O15" s="165"/>
      <c r="R15" s="152" t="s">
        <v>40</v>
      </c>
    </row>
    <row r="16" spans="1:23" x14ac:dyDescent="0.2">
      <c r="A16" s="77" t="s">
        <v>72</v>
      </c>
      <c r="B16" s="153">
        <v>0</v>
      </c>
      <c r="C16" s="153">
        <v>0</v>
      </c>
      <c r="D16" s="153">
        <v>0</v>
      </c>
      <c r="E16" s="153">
        <v>0</v>
      </c>
      <c r="F16" s="153">
        <v>0</v>
      </c>
      <c r="G16" s="153">
        <v>0</v>
      </c>
      <c r="H16" s="153">
        <v>0</v>
      </c>
      <c r="I16" s="153">
        <v>0</v>
      </c>
      <c r="J16" s="153">
        <v>0</v>
      </c>
      <c r="K16" s="153">
        <v>9055</v>
      </c>
      <c r="L16" s="153">
        <v>0</v>
      </c>
      <c r="M16" s="153">
        <v>0</v>
      </c>
      <c r="N16" s="162">
        <v>9055</v>
      </c>
      <c r="O16" s="165"/>
      <c r="R16" s="152" t="s">
        <v>40</v>
      </c>
    </row>
    <row r="17" spans="1:18" x14ac:dyDescent="0.2">
      <c r="A17" s="77" t="s">
        <v>565</v>
      </c>
      <c r="B17" s="153">
        <v>0</v>
      </c>
      <c r="C17" s="153">
        <v>0</v>
      </c>
      <c r="D17" s="153">
        <v>0</v>
      </c>
      <c r="E17" s="153">
        <v>12026</v>
      </c>
      <c r="F17" s="153">
        <v>0</v>
      </c>
      <c r="G17" s="153">
        <v>0</v>
      </c>
      <c r="H17" s="153">
        <v>0</v>
      </c>
      <c r="I17" s="153">
        <v>0</v>
      </c>
      <c r="J17" s="153">
        <v>0</v>
      </c>
      <c r="K17" s="153">
        <v>0</v>
      </c>
      <c r="L17" s="153">
        <v>0</v>
      </c>
      <c r="M17" s="153">
        <v>0</v>
      </c>
      <c r="N17" s="162">
        <v>12026</v>
      </c>
      <c r="O17" s="165"/>
      <c r="R17" s="152" t="s">
        <v>40</v>
      </c>
    </row>
    <row r="18" spans="1:18" x14ac:dyDescent="0.2">
      <c r="A18" s="77" t="s">
        <v>73</v>
      </c>
      <c r="B18" s="153">
        <v>6971</v>
      </c>
      <c r="C18" s="153">
        <v>0</v>
      </c>
      <c r="D18" s="153">
        <v>0</v>
      </c>
      <c r="E18" s="153">
        <v>0</v>
      </c>
      <c r="F18" s="153">
        <v>0</v>
      </c>
      <c r="G18" s="153">
        <v>0</v>
      </c>
      <c r="H18" s="153">
        <v>0</v>
      </c>
      <c r="I18" s="153">
        <v>9759</v>
      </c>
      <c r="J18" s="153">
        <v>0</v>
      </c>
      <c r="K18" s="153">
        <v>0</v>
      </c>
      <c r="L18" s="153">
        <v>0</v>
      </c>
      <c r="M18" s="153">
        <v>0</v>
      </c>
      <c r="N18" s="162">
        <v>16730</v>
      </c>
      <c r="O18" s="165"/>
      <c r="R18" s="152" t="s">
        <v>40</v>
      </c>
    </row>
    <row r="19" spans="1:18" x14ac:dyDescent="0.2">
      <c r="A19" s="77" t="s">
        <v>583</v>
      </c>
      <c r="B19" s="153" t="s">
        <v>40</v>
      </c>
      <c r="C19" s="153" t="s">
        <v>40</v>
      </c>
      <c r="D19" s="153">
        <v>2933</v>
      </c>
      <c r="E19" s="153" t="s">
        <v>40</v>
      </c>
      <c r="F19" s="153" t="s">
        <v>40</v>
      </c>
      <c r="G19" s="153" t="s">
        <v>40</v>
      </c>
      <c r="H19" s="153" t="s">
        <v>40</v>
      </c>
      <c r="I19" s="153" t="s">
        <v>40</v>
      </c>
      <c r="J19" s="153" t="s">
        <v>40</v>
      </c>
      <c r="K19" s="153" t="s">
        <v>40</v>
      </c>
      <c r="L19" s="153" t="s">
        <v>40</v>
      </c>
      <c r="M19" s="153" t="s">
        <v>40</v>
      </c>
      <c r="N19" s="162">
        <v>2933</v>
      </c>
      <c r="O19" s="165"/>
      <c r="R19" s="152" t="s">
        <v>40</v>
      </c>
    </row>
    <row r="20" spans="1:18" x14ac:dyDescent="0.2">
      <c r="A20" s="77" t="s">
        <v>566</v>
      </c>
      <c r="B20" s="153" t="s">
        <v>40</v>
      </c>
      <c r="C20" s="153" t="s">
        <v>40</v>
      </c>
      <c r="D20" s="153" t="s">
        <v>40</v>
      </c>
      <c r="E20" s="153" t="s">
        <v>40</v>
      </c>
      <c r="F20" s="153" t="s">
        <v>40</v>
      </c>
      <c r="G20" s="153" t="s">
        <v>40</v>
      </c>
      <c r="H20" s="153" t="s">
        <v>40</v>
      </c>
      <c r="I20" s="153" t="s">
        <v>40</v>
      </c>
      <c r="J20" s="153" t="s">
        <v>40</v>
      </c>
      <c r="K20" s="153" t="s">
        <v>40</v>
      </c>
      <c r="L20" s="153" t="s">
        <v>40</v>
      </c>
      <c r="M20" s="153" t="s">
        <v>40</v>
      </c>
      <c r="N20" s="162">
        <v>0</v>
      </c>
      <c r="O20" s="165"/>
      <c r="R20" s="152" t="s">
        <v>40</v>
      </c>
    </row>
    <row r="21" spans="1:18" x14ac:dyDescent="0.2">
      <c r="A21" s="77" t="s">
        <v>566</v>
      </c>
      <c r="B21" s="153" t="s">
        <v>40</v>
      </c>
      <c r="C21" s="153" t="s">
        <v>40</v>
      </c>
      <c r="D21" s="153" t="s">
        <v>40</v>
      </c>
      <c r="E21" s="153" t="s">
        <v>40</v>
      </c>
      <c r="F21" s="153" t="s">
        <v>40</v>
      </c>
      <c r="G21" s="153" t="s">
        <v>40</v>
      </c>
      <c r="H21" s="153" t="s">
        <v>40</v>
      </c>
      <c r="I21" s="153" t="s">
        <v>40</v>
      </c>
      <c r="J21" s="153" t="s">
        <v>40</v>
      </c>
      <c r="K21" s="153" t="s">
        <v>40</v>
      </c>
      <c r="L21" s="153" t="s">
        <v>40</v>
      </c>
      <c r="M21" s="153" t="s">
        <v>40</v>
      </c>
      <c r="N21" s="162">
        <v>0</v>
      </c>
      <c r="O21" s="165"/>
      <c r="R21" s="152"/>
    </row>
    <row r="22" spans="1:18" x14ac:dyDescent="0.2">
      <c r="A22" s="77" t="s">
        <v>566</v>
      </c>
      <c r="B22" s="153" t="s">
        <v>40</v>
      </c>
      <c r="C22" s="153" t="s">
        <v>40</v>
      </c>
      <c r="D22" s="153" t="s">
        <v>40</v>
      </c>
      <c r="E22" s="153" t="s">
        <v>40</v>
      </c>
      <c r="F22" s="153" t="s">
        <v>40</v>
      </c>
      <c r="G22" s="153" t="s">
        <v>40</v>
      </c>
      <c r="H22" s="153" t="s">
        <v>40</v>
      </c>
      <c r="I22" s="153" t="s">
        <v>40</v>
      </c>
      <c r="J22" s="153" t="s">
        <v>40</v>
      </c>
      <c r="K22" s="153" t="s">
        <v>40</v>
      </c>
      <c r="L22" s="153" t="s">
        <v>40</v>
      </c>
      <c r="M22" s="153" t="s">
        <v>40</v>
      </c>
      <c r="N22" s="162">
        <v>0</v>
      </c>
      <c r="O22" s="165"/>
      <c r="R22" s="152"/>
    </row>
    <row r="23" spans="1:18" x14ac:dyDescent="0.2">
      <c r="A23" s="77" t="s">
        <v>566</v>
      </c>
      <c r="B23" s="153" t="s">
        <v>40</v>
      </c>
      <c r="C23" s="153" t="s">
        <v>40</v>
      </c>
      <c r="D23" s="153" t="s">
        <v>40</v>
      </c>
      <c r="E23" s="153" t="s">
        <v>40</v>
      </c>
      <c r="F23" s="153" t="s">
        <v>40</v>
      </c>
      <c r="G23" s="153" t="s">
        <v>40</v>
      </c>
      <c r="H23" s="153" t="s">
        <v>40</v>
      </c>
      <c r="I23" s="153" t="s">
        <v>40</v>
      </c>
      <c r="J23" s="153" t="s">
        <v>40</v>
      </c>
      <c r="K23" s="153" t="s">
        <v>40</v>
      </c>
      <c r="L23" s="153" t="s">
        <v>40</v>
      </c>
      <c r="M23" s="153" t="s">
        <v>40</v>
      </c>
      <c r="N23" s="162">
        <v>0</v>
      </c>
      <c r="O23" s="165"/>
      <c r="R23" s="152"/>
    </row>
    <row r="24" spans="1:18" x14ac:dyDescent="0.2">
      <c r="A24" s="77" t="s">
        <v>566</v>
      </c>
      <c r="B24" s="153" t="s">
        <v>40</v>
      </c>
      <c r="C24" s="153" t="s">
        <v>40</v>
      </c>
      <c r="D24" s="153" t="s">
        <v>40</v>
      </c>
      <c r="E24" s="153" t="s">
        <v>40</v>
      </c>
      <c r="F24" s="153" t="s">
        <v>40</v>
      </c>
      <c r="G24" s="153" t="s">
        <v>40</v>
      </c>
      <c r="H24" s="153" t="s">
        <v>40</v>
      </c>
      <c r="I24" s="153" t="s">
        <v>40</v>
      </c>
      <c r="J24" s="153" t="s">
        <v>40</v>
      </c>
      <c r="K24" s="153" t="s">
        <v>40</v>
      </c>
      <c r="L24" s="153" t="s">
        <v>40</v>
      </c>
      <c r="M24" s="153" t="s">
        <v>40</v>
      </c>
      <c r="N24" s="162">
        <v>0</v>
      </c>
      <c r="O24" s="165"/>
      <c r="R24" s="152"/>
    </row>
    <row r="25" spans="1:18" x14ac:dyDescent="0.2">
      <c r="A25" s="77" t="s">
        <v>566</v>
      </c>
      <c r="B25" s="153" t="s">
        <v>40</v>
      </c>
      <c r="C25" s="153" t="s">
        <v>40</v>
      </c>
      <c r="D25" s="153" t="s">
        <v>40</v>
      </c>
      <c r="E25" s="153" t="s">
        <v>40</v>
      </c>
      <c r="F25" s="153" t="s">
        <v>40</v>
      </c>
      <c r="G25" s="153" t="s">
        <v>40</v>
      </c>
      <c r="H25" s="153" t="s">
        <v>40</v>
      </c>
      <c r="I25" s="153" t="s">
        <v>40</v>
      </c>
      <c r="J25" s="153" t="s">
        <v>40</v>
      </c>
      <c r="K25" s="153" t="s">
        <v>40</v>
      </c>
      <c r="L25" s="153" t="s">
        <v>40</v>
      </c>
      <c r="M25" s="153" t="s">
        <v>40</v>
      </c>
      <c r="N25" s="162">
        <v>0</v>
      </c>
      <c r="O25" s="165"/>
      <c r="R25" s="152"/>
    </row>
    <row r="26" spans="1:18" x14ac:dyDescent="0.2">
      <c r="A26" s="77" t="s">
        <v>566</v>
      </c>
      <c r="B26" s="153" t="s">
        <v>40</v>
      </c>
      <c r="C26" s="153" t="s">
        <v>40</v>
      </c>
      <c r="D26" s="153" t="s">
        <v>40</v>
      </c>
      <c r="E26" s="153" t="s">
        <v>40</v>
      </c>
      <c r="F26" s="153" t="s">
        <v>40</v>
      </c>
      <c r="G26" s="153" t="s">
        <v>40</v>
      </c>
      <c r="H26" s="153" t="s">
        <v>40</v>
      </c>
      <c r="I26" s="153" t="s">
        <v>40</v>
      </c>
      <c r="J26" s="153" t="s">
        <v>40</v>
      </c>
      <c r="K26" s="153" t="s">
        <v>40</v>
      </c>
      <c r="L26" s="153" t="s">
        <v>40</v>
      </c>
      <c r="M26" s="153" t="s">
        <v>40</v>
      </c>
      <c r="N26" s="162">
        <v>0</v>
      </c>
      <c r="O26" s="165"/>
      <c r="R26" s="152"/>
    </row>
    <row r="27" spans="1:18" x14ac:dyDescent="0.2">
      <c r="A27" s="77" t="s">
        <v>566</v>
      </c>
      <c r="B27" s="153" t="s">
        <v>40</v>
      </c>
      <c r="C27" s="153" t="s">
        <v>40</v>
      </c>
      <c r="D27" s="153" t="s">
        <v>40</v>
      </c>
      <c r="E27" s="153" t="s">
        <v>40</v>
      </c>
      <c r="F27" s="153" t="s">
        <v>40</v>
      </c>
      <c r="G27" s="153" t="s">
        <v>40</v>
      </c>
      <c r="H27" s="153" t="s">
        <v>40</v>
      </c>
      <c r="I27" s="153" t="s">
        <v>40</v>
      </c>
      <c r="J27" s="153" t="s">
        <v>40</v>
      </c>
      <c r="K27" s="153" t="s">
        <v>40</v>
      </c>
      <c r="L27" s="153" t="s">
        <v>40</v>
      </c>
      <c r="M27" s="153" t="s">
        <v>40</v>
      </c>
      <c r="N27" s="162">
        <v>0</v>
      </c>
      <c r="O27" s="165"/>
      <c r="R27" s="152"/>
    </row>
    <row r="28" spans="1:18" x14ac:dyDescent="0.2">
      <c r="A28" s="77" t="s">
        <v>566</v>
      </c>
      <c r="B28" s="153" t="s">
        <v>40</v>
      </c>
      <c r="C28" s="153" t="s">
        <v>40</v>
      </c>
      <c r="D28" s="153" t="s">
        <v>40</v>
      </c>
      <c r="E28" s="153" t="s">
        <v>40</v>
      </c>
      <c r="F28" s="153" t="s">
        <v>40</v>
      </c>
      <c r="G28" s="153" t="s">
        <v>40</v>
      </c>
      <c r="H28" s="153" t="s">
        <v>40</v>
      </c>
      <c r="I28" s="153" t="s">
        <v>40</v>
      </c>
      <c r="J28" s="153" t="s">
        <v>40</v>
      </c>
      <c r="K28" s="153" t="s">
        <v>40</v>
      </c>
      <c r="L28" s="153" t="s">
        <v>40</v>
      </c>
      <c r="M28" s="153" t="s">
        <v>40</v>
      </c>
      <c r="N28" s="162">
        <v>0</v>
      </c>
      <c r="O28" s="165"/>
      <c r="R28" s="152"/>
    </row>
    <row r="29" spans="1:18" x14ac:dyDescent="0.2">
      <c r="A29" s="77" t="s">
        <v>566</v>
      </c>
      <c r="B29" s="153" t="s">
        <v>40</v>
      </c>
      <c r="C29" s="153" t="s">
        <v>40</v>
      </c>
      <c r="D29" s="153" t="s">
        <v>40</v>
      </c>
      <c r="E29" s="153" t="s">
        <v>40</v>
      </c>
      <c r="F29" s="153" t="s">
        <v>40</v>
      </c>
      <c r="G29" s="153" t="s">
        <v>40</v>
      </c>
      <c r="H29" s="153" t="s">
        <v>40</v>
      </c>
      <c r="I29" s="153" t="s">
        <v>40</v>
      </c>
      <c r="J29" s="153" t="s">
        <v>40</v>
      </c>
      <c r="K29" s="153" t="s">
        <v>40</v>
      </c>
      <c r="L29" s="153" t="s">
        <v>40</v>
      </c>
      <c r="M29" s="153" t="s">
        <v>40</v>
      </c>
      <c r="N29" s="162">
        <v>0</v>
      </c>
      <c r="O29" s="165"/>
      <c r="R29" s="152"/>
    </row>
    <row r="30" spans="1:18" x14ac:dyDescent="0.2">
      <c r="A30" s="77" t="s">
        <v>566</v>
      </c>
      <c r="B30" s="153" t="s">
        <v>40</v>
      </c>
      <c r="C30" s="153" t="s">
        <v>40</v>
      </c>
      <c r="D30" s="153" t="s">
        <v>40</v>
      </c>
      <c r="E30" s="153" t="s">
        <v>40</v>
      </c>
      <c r="F30" s="153" t="s">
        <v>40</v>
      </c>
      <c r="G30" s="153" t="s">
        <v>40</v>
      </c>
      <c r="H30" s="153" t="s">
        <v>40</v>
      </c>
      <c r="I30" s="153" t="s">
        <v>40</v>
      </c>
      <c r="J30" s="153" t="s">
        <v>40</v>
      </c>
      <c r="K30" s="153" t="s">
        <v>40</v>
      </c>
      <c r="L30" s="153" t="s">
        <v>40</v>
      </c>
      <c r="M30" s="153" t="s">
        <v>40</v>
      </c>
      <c r="N30" s="162">
        <v>0</v>
      </c>
      <c r="O30" s="165"/>
      <c r="R30" s="152"/>
    </row>
    <row r="31" spans="1:18" x14ac:dyDescent="0.2">
      <c r="A31" s="77" t="s">
        <v>566</v>
      </c>
      <c r="B31" s="153" t="s">
        <v>40</v>
      </c>
      <c r="C31" s="153" t="s">
        <v>40</v>
      </c>
      <c r="D31" s="153" t="s">
        <v>40</v>
      </c>
      <c r="E31" s="153" t="s">
        <v>40</v>
      </c>
      <c r="F31" s="153" t="s">
        <v>40</v>
      </c>
      <c r="G31" s="153" t="s">
        <v>40</v>
      </c>
      <c r="H31" s="153" t="s">
        <v>40</v>
      </c>
      <c r="I31" s="153" t="s">
        <v>40</v>
      </c>
      <c r="J31" s="153" t="s">
        <v>40</v>
      </c>
      <c r="K31" s="153" t="s">
        <v>40</v>
      </c>
      <c r="L31" s="153" t="s">
        <v>40</v>
      </c>
      <c r="M31" s="153" t="s">
        <v>40</v>
      </c>
      <c r="N31" s="162">
        <v>0</v>
      </c>
      <c r="O31" s="165"/>
      <c r="R31" s="152"/>
    </row>
    <row r="32" spans="1:18" x14ac:dyDescent="0.2">
      <c r="A32" s="77" t="s">
        <v>566</v>
      </c>
      <c r="B32" s="153" t="s">
        <v>40</v>
      </c>
      <c r="C32" s="153" t="s">
        <v>40</v>
      </c>
      <c r="D32" s="153" t="s">
        <v>40</v>
      </c>
      <c r="E32" s="153" t="s">
        <v>40</v>
      </c>
      <c r="F32" s="153" t="s">
        <v>40</v>
      </c>
      <c r="G32" s="153" t="s">
        <v>40</v>
      </c>
      <c r="H32" s="153" t="s">
        <v>40</v>
      </c>
      <c r="I32" s="153" t="s">
        <v>40</v>
      </c>
      <c r="J32" s="153" t="s">
        <v>40</v>
      </c>
      <c r="K32" s="153" t="s">
        <v>40</v>
      </c>
      <c r="L32" s="153" t="s">
        <v>40</v>
      </c>
      <c r="M32" s="153" t="s">
        <v>40</v>
      </c>
      <c r="N32" s="162">
        <v>0</v>
      </c>
      <c r="O32" s="165"/>
      <c r="R32" s="152"/>
    </row>
    <row r="33" spans="1:18" x14ac:dyDescent="0.2">
      <c r="A33" s="77" t="s">
        <v>566</v>
      </c>
      <c r="B33" s="153" t="s">
        <v>40</v>
      </c>
      <c r="C33" s="153" t="s">
        <v>40</v>
      </c>
      <c r="D33" s="153" t="s">
        <v>40</v>
      </c>
      <c r="E33" s="153" t="s">
        <v>40</v>
      </c>
      <c r="F33" s="153" t="s">
        <v>40</v>
      </c>
      <c r="G33" s="153" t="s">
        <v>40</v>
      </c>
      <c r="H33" s="153" t="s">
        <v>40</v>
      </c>
      <c r="I33" s="153" t="s">
        <v>40</v>
      </c>
      <c r="J33" s="153" t="s">
        <v>40</v>
      </c>
      <c r="K33" s="153" t="s">
        <v>40</v>
      </c>
      <c r="L33" s="153" t="s">
        <v>40</v>
      </c>
      <c r="M33" s="153" t="s">
        <v>40</v>
      </c>
      <c r="N33" s="162">
        <v>0</v>
      </c>
      <c r="O33" s="165"/>
      <c r="R33" s="152"/>
    </row>
    <row r="34" spans="1:18" x14ac:dyDescent="0.2">
      <c r="A34" s="161" t="s">
        <v>567</v>
      </c>
      <c r="B34" s="153">
        <v>1818</v>
      </c>
      <c r="C34" s="153">
        <v>0</v>
      </c>
      <c r="D34" s="153">
        <v>0</v>
      </c>
      <c r="E34" s="153">
        <v>0</v>
      </c>
      <c r="F34" s="153">
        <v>0</v>
      </c>
      <c r="G34" s="153">
        <v>0</v>
      </c>
      <c r="H34" s="153">
        <v>0</v>
      </c>
      <c r="I34" s="153">
        <v>0</v>
      </c>
      <c r="J34" s="153">
        <v>0</v>
      </c>
      <c r="K34" s="153">
        <v>0</v>
      </c>
      <c r="L34" s="153">
        <v>0</v>
      </c>
      <c r="M34" s="153">
        <v>0</v>
      </c>
      <c r="N34" s="162">
        <v>1817.64</v>
      </c>
      <c r="O34" s="165"/>
      <c r="R34" s="152" t="s">
        <v>40</v>
      </c>
    </row>
    <row r="35" spans="1:18" x14ac:dyDescent="0.2">
      <c r="A35" s="161" t="s">
        <v>568</v>
      </c>
      <c r="B35" s="153" t="s">
        <v>40</v>
      </c>
      <c r="C35" s="153" t="s">
        <v>40</v>
      </c>
      <c r="D35" s="153" t="s">
        <v>40</v>
      </c>
      <c r="E35" s="153" t="s">
        <v>40</v>
      </c>
      <c r="F35" s="153" t="s">
        <v>40</v>
      </c>
      <c r="G35" s="153" t="s">
        <v>40</v>
      </c>
      <c r="H35" s="153" t="s">
        <v>40</v>
      </c>
      <c r="I35" s="153" t="s">
        <v>40</v>
      </c>
      <c r="J35" s="153" t="s">
        <v>40</v>
      </c>
      <c r="K35" s="153" t="s">
        <v>40</v>
      </c>
      <c r="L35" s="153" t="s">
        <v>40</v>
      </c>
      <c r="M35" s="153" t="s">
        <v>40</v>
      </c>
      <c r="N35" s="162">
        <v>0</v>
      </c>
      <c r="O35" s="165"/>
      <c r="R35" s="152" t="s">
        <v>40</v>
      </c>
    </row>
    <row r="36" spans="1:18" x14ac:dyDescent="0.2">
      <c r="A36" s="161" t="s">
        <v>75</v>
      </c>
      <c r="B36" s="153" t="s">
        <v>40</v>
      </c>
      <c r="C36" s="153" t="s">
        <v>40</v>
      </c>
      <c r="D36" s="153" t="s">
        <v>40</v>
      </c>
      <c r="E36" s="153" t="s">
        <v>40</v>
      </c>
      <c r="F36" s="153" t="s">
        <v>40</v>
      </c>
      <c r="G36" s="153" t="s">
        <v>40</v>
      </c>
      <c r="H36" s="153" t="s">
        <v>40</v>
      </c>
      <c r="I36" s="153" t="s">
        <v>40</v>
      </c>
      <c r="J36" s="153" t="s">
        <v>40</v>
      </c>
      <c r="K36" s="153" t="s">
        <v>40</v>
      </c>
      <c r="L36" s="153" t="s">
        <v>40</v>
      </c>
      <c r="M36" s="153" t="s">
        <v>40</v>
      </c>
      <c r="N36" s="162">
        <v>0</v>
      </c>
      <c r="O36" s="165"/>
      <c r="R36" s="152" t="s">
        <v>40</v>
      </c>
    </row>
    <row r="37" spans="1:18" x14ac:dyDescent="0.2">
      <c r="A37" s="161" t="s">
        <v>340</v>
      </c>
      <c r="B37" s="153">
        <v>1389.090909090909</v>
      </c>
      <c r="C37" s="153">
        <v>1389.090909090909</v>
      </c>
      <c r="D37" s="153">
        <v>1389.090909090909</v>
      </c>
      <c r="E37" s="153">
        <v>1389.090909090909</v>
      </c>
      <c r="F37" s="153">
        <v>0</v>
      </c>
      <c r="G37" s="153">
        <v>1389.090909090909</v>
      </c>
      <c r="H37" s="153">
        <v>1389.090909090909</v>
      </c>
      <c r="I37" s="153">
        <v>1389.090909090909</v>
      </c>
      <c r="J37" s="153">
        <v>1389.090909090909</v>
      </c>
      <c r="K37" s="153">
        <v>1389.090909090909</v>
      </c>
      <c r="L37" s="153">
        <v>1389.090909090909</v>
      </c>
      <c r="M37" s="153">
        <v>1389.090909090909</v>
      </c>
      <c r="N37" s="162">
        <v>15280</v>
      </c>
      <c r="O37" s="165"/>
      <c r="R37" s="152" t="s">
        <v>40</v>
      </c>
    </row>
    <row r="38" spans="1:18" x14ac:dyDescent="0.2">
      <c r="A38" s="161" t="s">
        <v>570</v>
      </c>
      <c r="B38" s="153">
        <v>445.63636363636363</v>
      </c>
      <c r="C38" s="153">
        <v>445.63636363636363</v>
      </c>
      <c r="D38" s="153">
        <v>445.63636363636363</v>
      </c>
      <c r="E38" s="153">
        <v>445.63636363636363</v>
      </c>
      <c r="F38" s="153">
        <v>0</v>
      </c>
      <c r="G38" s="153">
        <v>445.63636363636363</v>
      </c>
      <c r="H38" s="153">
        <v>445.63636363636363</v>
      </c>
      <c r="I38" s="153">
        <v>445.63636363636363</v>
      </c>
      <c r="J38" s="153">
        <v>445.63636363636363</v>
      </c>
      <c r="K38" s="153">
        <v>445.63636363636363</v>
      </c>
      <c r="L38" s="153">
        <v>445.63636363636363</v>
      </c>
      <c r="M38" s="153">
        <v>445.63636363636363</v>
      </c>
      <c r="N38" s="162">
        <v>4902</v>
      </c>
      <c r="O38" s="165"/>
      <c r="R38" s="152" t="s">
        <v>40</v>
      </c>
    </row>
    <row r="39" spans="1:18" x14ac:dyDescent="0.2">
      <c r="A39" s="161" t="s">
        <v>569</v>
      </c>
      <c r="B39" s="153" t="s">
        <v>40</v>
      </c>
      <c r="C39" s="153" t="s">
        <v>40</v>
      </c>
      <c r="D39" s="153" t="s">
        <v>40</v>
      </c>
      <c r="E39" s="153" t="s">
        <v>40</v>
      </c>
      <c r="F39" s="153" t="s">
        <v>40</v>
      </c>
      <c r="G39" s="153">
        <v>441.5</v>
      </c>
      <c r="H39" s="153" t="s">
        <v>40</v>
      </c>
      <c r="I39" s="153" t="s">
        <v>40</v>
      </c>
      <c r="J39" s="153" t="s">
        <v>40</v>
      </c>
      <c r="K39" s="153">
        <v>441.5</v>
      </c>
      <c r="L39" s="153" t="s">
        <v>40</v>
      </c>
      <c r="M39" s="153" t="s">
        <v>40</v>
      </c>
      <c r="N39" s="162">
        <v>883</v>
      </c>
      <c r="O39" s="165"/>
      <c r="R39" s="152" t="s">
        <v>40</v>
      </c>
    </row>
    <row r="40" spans="1:18" x14ac:dyDescent="0.2">
      <c r="A40" s="161" t="s">
        <v>584</v>
      </c>
      <c r="B40" s="153" t="s">
        <v>40</v>
      </c>
      <c r="C40" s="153" t="s">
        <v>40</v>
      </c>
      <c r="D40" s="153" t="s">
        <v>40</v>
      </c>
      <c r="E40" s="153" t="s">
        <v>40</v>
      </c>
      <c r="F40" s="153" t="s">
        <v>40</v>
      </c>
      <c r="G40" s="153">
        <v>200</v>
      </c>
      <c r="H40" s="153" t="s">
        <v>40</v>
      </c>
      <c r="I40" s="153" t="s">
        <v>40</v>
      </c>
      <c r="J40" s="153" t="s">
        <v>40</v>
      </c>
      <c r="K40" s="153">
        <v>200</v>
      </c>
      <c r="L40" s="153" t="s">
        <v>40</v>
      </c>
      <c r="M40" s="153" t="s">
        <v>40</v>
      </c>
      <c r="N40" s="162">
        <v>400</v>
      </c>
      <c r="O40" s="165"/>
      <c r="R40" s="152"/>
    </row>
    <row r="41" spans="1:18" x14ac:dyDescent="0.2">
      <c r="A41" s="161" t="s">
        <v>585</v>
      </c>
      <c r="B41" s="153" t="s">
        <v>40</v>
      </c>
      <c r="C41" s="153" t="s">
        <v>40</v>
      </c>
      <c r="D41" s="153" t="s">
        <v>40</v>
      </c>
      <c r="E41" s="153" t="s">
        <v>40</v>
      </c>
      <c r="F41" s="153" t="s">
        <v>40</v>
      </c>
      <c r="G41" s="153" t="s">
        <v>40</v>
      </c>
      <c r="H41" s="153">
        <v>3008</v>
      </c>
      <c r="I41" s="153" t="s">
        <v>40</v>
      </c>
      <c r="J41" s="153" t="s">
        <v>40</v>
      </c>
      <c r="K41" s="153" t="s">
        <v>40</v>
      </c>
      <c r="L41" s="153" t="s">
        <v>40</v>
      </c>
      <c r="M41" s="153" t="s">
        <v>40</v>
      </c>
      <c r="N41" s="162">
        <v>3008</v>
      </c>
      <c r="O41" s="165"/>
      <c r="R41" s="152" t="s">
        <v>40</v>
      </c>
    </row>
    <row r="42" spans="1:18" x14ac:dyDescent="0.2">
      <c r="A42" s="161" t="s">
        <v>566</v>
      </c>
      <c r="B42" s="153" t="s">
        <v>40</v>
      </c>
      <c r="C42" s="153" t="s">
        <v>40</v>
      </c>
      <c r="D42" s="153" t="s">
        <v>40</v>
      </c>
      <c r="E42" s="153" t="s">
        <v>40</v>
      </c>
      <c r="F42" s="153" t="s">
        <v>40</v>
      </c>
      <c r="G42" s="153" t="s">
        <v>40</v>
      </c>
      <c r="H42" s="153" t="s">
        <v>40</v>
      </c>
      <c r="I42" s="153" t="s">
        <v>40</v>
      </c>
      <c r="J42" s="153" t="s">
        <v>40</v>
      </c>
      <c r="K42" s="153" t="s">
        <v>40</v>
      </c>
      <c r="L42" s="153" t="s">
        <v>40</v>
      </c>
      <c r="M42" s="153" t="s">
        <v>40</v>
      </c>
      <c r="N42" s="162">
        <v>0</v>
      </c>
      <c r="O42" s="165"/>
      <c r="R42" s="152" t="s">
        <v>40</v>
      </c>
    </row>
    <row r="43" spans="1:18" x14ac:dyDescent="0.2">
      <c r="A43" s="161" t="s">
        <v>566</v>
      </c>
      <c r="B43" s="153" t="s">
        <v>40</v>
      </c>
      <c r="C43" s="153" t="s">
        <v>40</v>
      </c>
      <c r="D43" s="153" t="s">
        <v>40</v>
      </c>
      <c r="E43" s="153" t="s">
        <v>40</v>
      </c>
      <c r="F43" s="153" t="s">
        <v>40</v>
      </c>
      <c r="G43" s="153" t="s">
        <v>40</v>
      </c>
      <c r="H43" s="153" t="s">
        <v>40</v>
      </c>
      <c r="I43" s="153" t="s">
        <v>40</v>
      </c>
      <c r="J43" s="153" t="s">
        <v>40</v>
      </c>
      <c r="K43" s="153" t="s">
        <v>40</v>
      </c>
      <c r="L43" s="153" t="s">
        <v>40</v>
      </c>
      <c r="M43" s="153" t="s">
        <v>40</v>
      </c>
      <c r="N43" s="162">
        <v>0</v>
      </c>
      <c r="O43" s="165"/>
      <c r="R43" s="152" t="s">
        <v>40</v>
      </c>
    </row>
    <row r="44" spans="1:18" x14ac:dyDescent="0.2">
      <c r="A44" s="161" t="s">
        <v>566</v>
      </c>
      <c r="B44" s="153" t="s">
        <v>40</v>
      </c>
      <c r="C44" s="153" t="s">
        <v>40</v>
      </c>
      <c r="D44" s="153" t="s">
        <v>40</v>
      </c>
      <c r="E44" s="153" t="s">
        <v>40</v>
      </c>
      <c r="F44" s="153" t="s">
        <v>40</v>
      </c>
      <c r="G44" s="153" t="s">
        <v>40</v>
      </c>
      <c r="H44" s="153" t="s">
        <v>40</v>
      </c>
      <c r="I44" s="153" t="s">
        <v>40</v>
      </c>
      <c r="J44" s="153" t="s">
        <v>40</v>
      </c>
      <c r="K44" s="153" t="s">
        <v>40</v>
      </c>
      <c r="L44" s="153" t="s">
        <v>40</v>
      </c>
      <c r="M44" s="153" t="s">
        <v>40</v>
      </c>
      <c r="N44" s="162">
        <v>0</v>
      </c>
      <c r="O44" s="165"/>
      <c r="R44" s="152" t="s">
        <v>40</v>
      </c>
    </row>
    <row r="45" spans="1:18" x14ac:dyDescent="0.2">
      <c r="A45" s="161" t="s">
        <v>566</v>
      </c>
      <c r="B45" s="153" t="s">
        <v>40</v>
      </c>
      <c r="C45" s="153" t="s">
        <v>40</v>
      </c>
      <c r="D45" s="153" t="s">
        <v>40</v>
      </c>
      <c r="E45" s="153" t="s">
        <v>40</v>
      </c>
      <c r="F45" s="153" t="s">
        <v>40</v>
      </c>
      <c r="G45" s="153" t="s">
        <v>40</v>
      </c>
      <c r="H45" s="153" t="s">
        <v>40</v>
      </c>
      <c r="I45" s="153" t="s">
        <v>40</v>
      </c>
      <c r="J45" s="153" t="s">
        <v>40</v>
      </c>
      <c r="K45" s="153" t="s">
        <v>40</v>
      </c>
      <c r="L45" s="153" t="s">
        <v>40</v>
      </c>
      <c r="M45" s="153" t="s">
        <v>40</v>
      </c>
      <c r="N45" s="162">
        <v>0</v>
      </c>
      <c r="O45" s="165"/>
      <c r="R45" s="152" t="s">
        <v>40</v>
      </c>
    </row>
    <row r="46" spans="1:18" x14ac:dyDescent="0.2">
      <c r="A46" s="161" t="s">
        <v>566</v>
      </c>
      <c r="B46" s="153" t="s">
        <v>40</v>
      </c>
      <c r="C46" s="153" t="s">
        <v>40</v>
      </c>
      <c r="D46" s="153" t="s">
        <v>40</v>
      </c>
      <c r="E46" s="153" t="s">
        <v>40</v>
      </c>
      <c r="F46" s="153" t="s">
        <v>40</v>
      </c>
      <c r="G46" s="153" t="s">
        <v>40</v>
      </c>
      <c r="H46" s="153" t="s">
        <v>40</v>
      </c>
      <c r="I46" s="153" t="s">
        <v>40</v>
      </c>
      <c r="J46" s="153" t="s">
        <v>40</v>
      </c>
      <c r="K46" s="153" t="s">
        <v>40</v>
      </c>
      <c r="L46" s="153" t="s">
        <v>40</v>
      </c>
      <c r="M46" s="153" t="s">
        <v>40</v>
      </c>
      <c r="N46" s="162">
        <v>0</v>
      </c>
      <c r="O46" s="165"/>
      <c r="R46" s="152" t="s">
        <v>40</v>
      </c>
    </row>
    <row r="47" spans="1:18" x14ac:dyDescent="0.2">
      <c r="A47" s="161" t="s">
        <v>566</v>
      </c>
      <c r="B47" s="153" t="s">
        <v>40</v>
      </c>
      <c r="C47" s="153" t="s">
        <v>40</v>
      </c>
      <c r="D47" s="153" t="s">
        <v>40</v>
      </c>
      <c r="E47" s="153" t="s">
        <v>40</v>
      </c>
      <c r="F47" s="153" t="s">
        <v>40</v>
      </c>
      <c r="G47" s="153" t="s">
        <v>40</v>
      </c>
      <c r="H47" s="153" t="s">
        <v>40</v>
      </c>
      <c r="I47" s="153" t="s">
        <v>40</v>
      </c>
      <c r="J47" s="153" t="s">
        <v>40</v>
      </c>
      <c r="K47" s="153" t="s">
        <v>40</v>
      </c>
      <c r="L47" s="153" t="s">
        <v>40</v>
      </c>
      <c r="M47" s="153" t="s">
        <v>40</v>
      </c>
      <c r="N47" s="162">
        <v>0</v>
      </c>
      <c r="O47" s="165"/>
      <c r="R47" s="152" t="s">
        <v>40</v>
      </c>
    </row>
    <row r="48" spans="1:18" x14ac:dyDescent="0.2">
      <c r="A48" s="161" t="s">
        <v>566</v>
      </c>
      <c r="B48" s="153" t="s">
        <v>40</v>
      </c>
      <c r="C48" s="153" t="s">
        <v>40</v>
      </c>
      <c r="D48" s="153" t="s">
        <v>40</v>
      </c>
      <c r="E48" s="153" t="s">
        <v>40</v>
      </c>
      <c r="F48" s="153" t="s">
        <v>40</v>
      </c>
      <c r="G48" s="153" t="s">
        <v>40</v>
      </c>
      <c r="H48" s="153" t="s">
        <v>40</v>
      </c>
      <c r="I48" s="153" t="s">
        <v>40</v>
      </c>
      <c r="J48" s="153" t="s">
        <v>40</v>
      </c>
      <c r="K48" s="153" t="s">
        <v>40</v>
      </c>
      <c r="L48" s="153" t="s">
        <v>40</v>
      </c>
      <c r="M48" s="153" t="s">
        <v>40</v>
      </c>
      <c r="N48" s="162">
        <v>0</v>
      </c>
      <c r="O48" s="165"/>
      <c r="R48" s="152" t="s">
        <v>40</v>
      </c>
    </row>
    <row r="49" spans="1:18" ht="13.5" thickBot="1" x14ac:dyDescent="0.25">
      <c r="A49" s="161" t="s">
        <v>566</v>
      </c>
      <c r="B49" s="153" t="s">
        <v>40</v>
      </c>
      <c r="C49" s="153" t="s">
        <v>40</v>
      </c>
      <c r="D49" s="153" t="s">
        <v>40</v>
      </c>
      <c r="E49" s="153" t="s">
        <v>40</v>
      </c>
      <c r="F49" s="153" t="s">
        <v>40</v>
      </c>
      <c r="G49" s="153" t="s">
        <v>40</v>
      </c>
      <c r="H49" s="153" t="s">
        <v>40</v>
      </c>
      <c r="I49" s="153" t="s">
        <v>40</v>
      </c>
      <c r="J49" s="153" t="s">
        <v>40</v>
      </c>
      <c r="K49" s="153" t="s">
        <v>40</v>
      </c>
      <c r="L49" s="153" t="s">
        <v>40</v>
      </c>
      <c r="M49" s="153" t="s">
        <v>40</v>
      </c>
      <c r="N49" s="162">
        <v>0</v>
      </c>
      <c r="O49" s="165"/>
      <c r="R49" s="152" t="s">
        <v>40</v>
      </c>
    </row>
    <row r="50" spans="1:18" s="75" customFormat="1" ht="13.5" thickBot="1" x14ac:dyDescent="0.25">
      <c r="A50" s="177" t="s">
        <v>62</v>
      </c>
      <c r="B50" s="178">
        <v>49434.893939393936</v>
      </c>
      <c r="C50" s="178">
        <v>40645.893939393936</v>
      </c>
      <c r="D50" s="178">
        <v>43578.893939393936</v>
      </c>
      <c r="E50" s="178">
        <v>57154.893939393936</v>
      </c>
      <c r="F50" s="178">
        <v>38811.166666666664</v>
      </c>
      <c r="G50" s="178">
        <v>41287.393939393936</v>
      </c>
      <c r="H50" s="178">
        <v>43653.893939393936</v>
      </c>
      <c r="I50" s="178">
        <v>50404.893939393936</v>
      </c>
      <c r="J50" s="178">
        <v>44232.893939393936</v>
      </c>
      <c r="K50" s="178">
        <v>50342.393939393936</v>
      </c>
      <c r="L50" s="178">
        <v>40645.893939393936</v>
      </c>
      <c r="M50" s="178">
        <v>43335.893939393936</v>
      </c>
      <c r="N50" s="178">
        <v>543528.64</v>
      </c>
      <c r="O50" s="165"/>
      <c r="R50" s="152" t="s">
        <v>40</v>
      </c>
    </row>
    <row r="51" spans="1:18" ht="13.5" thickBot="1" x14ac:dyDescent="0.25">
      <c r="A51" s="167"/>
      <c r="B51" s="167"/>
      <c r="C51" s="167"/>
      <c r="D51" s="167"/>
      <c r="E51" s="167"/>
      <c r="F51" s="167"/>
      <c r="G51" s="167"/>
      <c r="H51" s="167"/>
      <c r="I51" s="167"/>
      <c r="J51" s="167"/>
      <c r="K51" s="199"/>
      <c r="L51" s="200"/>
      <c r="M51" s="200"/>
      <c r="N51" s="200"/>
      <c r="O51" s="165"/>
      <c r="R51" s="152" t="s">
        <v>40</v>
      </c>
    </row>
    <row r="52" spans="1:18" ht="13.5" thickBot="1" x14ac:dyDescent="0.25">
      <c r="A52" s="179" t="s">
        <v>63</v>
      </c>
      <c r="B52" s="170" t="s">
        <v>46</v>
      </c>
      <c r="C52" s="170" t="s">
        <v>47</v>
      </c>
      <c r="D52" s="170" t="s">
        <v>48</v>
      </c>
      <c r="E52" s="170" t="s">
        <v>49</v>
      </c>
      <c r="F52" s="170" t="s">
        <v>50</v>
      </c>
      <c r="G52" s="170" t="s">
        <v>51</v>
      </c>
      <c r="H52" s="170" t="s">
        <v>52</v>
      </c>
      <c r="I52" s="170" t="s">
        <v>53</v>
      </c>
      <c r="J52" s="170" t="s">
        <v>54</v>
      </c>
      <c r="K52" s="170" t="s">
        <v>55</v>
      </c>
      <c r="L52" s="170" t="s">
        <v>56</v>
      </c>
      <c r="M52" s="170" t="s">
        <v>57</v>
      </c>
      <c r="N52" s="171" t="s">
        <v>58</v>
      </c>
      <c r="O52" s="165"/>
      <c r="R52" s="152" t="s">
        <v>40</v>
      </c>
    </row>
    <row r="53" spans="1:18" ht="15" thickBot="1" x14ac:dyDescent="0.25">
      <c r="A53" s="180" t="s">
        <v>586</v>
      </c>
      <c r="B53" s="154"/>
      <c r="C53" s="154"/>
      <c r="D53" s="154"/>
      <c r="E53" s="154"/>
      <c r="F53" s="154"/>
      <c r="G53" s="154"/>
      <c r="H53" s="154"/>
      <c r="I53" s="154"/>
      <c r="J53" s="154"/>
      <c r="K53" s="154"/>
      <c r="L53" s="154"/>
      <c r="M53" s="154"/>
      <c r="N53" s="181">
        <v>0</v>
      </c>
      <c r="O53" s="165"/>
      <c r="R53" s="152"/>
    </row>
    <row r="54" spans="1:18" x14ac:dyDescent="0.2">
      <c r="A54" s="182" t="s">
        <v>366</v>
      </c>
      <c r="B54" s="151">
        <v>21228</v>
      </c>
      <c r="C54" s="151">
        <v>21228</v>
      </c>
      <c r="D54" s="151">
        <v>21228</v>
      </c>
      <c r="E54" s="151">
        <v>21228</v>
      </c>
      <c r="F54" s="151">
        <v>21228</v>
      </c>
      <c r="G54" s="151">
        <v>21228</v>
      </c>
      <c r="H54" s="151">
        <v>21228</v>
      </c>
      <c r="I54" s="151">
        <v>21228</v>
      </c>
      <c r="J54" s="151">
        <v>21228</v>
      </c>
      <c r="K54" s="151">
        <v>21228</v>
      </c>
      <c r="L54" s="151">
        <v>21228</v>
      </c>
      <c r="M54" s="151">
        <v>21228</v>
      </c>
      <c r="N54" s="176">
        <v>254736</v>
      </c>
      <c r="O54" s="165"/>
      <c r="R54" s="152" t="s">
        <v>40</v>
      </c>
    </row>
    <row r="55" spans="1:18" x14ac:dyDescent="0.2">
      <c r="A55" s="161" t="s">
        <v>368</v>
      </c>
      <c r="B55" s="153">
        <v>1904</v>
      </c>
      <c r="C55" s="153">
        <v>0</v>
      </c>
      <c r="D55" s="153">
        <v>0</v>
      </c>
      <c r="E55" s="153">
        <v>0</v>
      </c>
      <c r="F55" s="153">
        <v>0</v>
      </c>
      <c r="G55" s="153">
        <v>1904</v>
      </c>
      <c r="H55" s="153">
        <v>0</v>
      </c>
      <c r="I55" s="153">
        <v>0</v>
      </c>
      <c r="J55" s="153">
        <v>0</v>
      </c>
      <c r="K55" s="153">
        <v>1904</v>
      </c>
      <c r="L55" s="153">
        <v>0</v>
      </c>
      <c r="M55" s="153">
        <v>0</v>
      </c>
      <c r="N55" s="162">
        <v>5712</v>
      </c>
      <c r="O55" s="165"/>
      <c r="R55" s="152" t="s">
        <v>40</v>
      </c>
    </row>
    <row r="56" spans="1:18" x14ac:dyDescent="0.2">
      <c r="A56" s="161" t="s">
        <v>374</v>
      </c>
      <c r="B56" s="153">
        <v>2808.0833333333335</v>
      </c>
      <c r="C56" s="153">
        <v>2808.0833333333335</v>
      </c>
      <c r="D56" s="153">
        <v>2808.0833333333335</v>
      </c>
      <c r="E56" s="153">
        <v>2808.0833333333335</v>
      </c>
      <c r="F56" s="153">
        <v>2808.0833333333335</v>
      </c>
      <c r="G56" s="153">
        <v>2808.0833333333335</v>
      </c>
      <c r="H56" s="153">
        <v>2808.0833333333335</v>
      </c>
      <c r="I56" s="153">
        <v>2808.0833333333335</v>
      </c>
      <c r="J56" s="153">
        <v>2808.0833333333335</v>
      </c>
      <c r="K56" s="153">
        <v>2808.0833333333335</v>
      </c>
      <c r="L56" s="153">
        <v>2808.0833333333335</v>
      </c>
      <c r="M56" s="153">
        <v>2808.0833333333335</v>
      </c>
      <c r="N56" s="162">
        <v>33697</v>
      </c>
      <c r="O56" s="165"/>
      <c r="R56" s="152" t="s">
        <v>40</v>
      </c>
    </row>
    <row r="57" spans="1:18" x14ac:dyDescent="0.2">
      <c r="A57" s="161" t="s">
        <v>386</v>
      </c>
      <c r="B57" s="153">
        <v>0</v>
      </c>
      <c r="C57" s="153">
        <v>0</v>
      </c>
      <c r="D57" s="153">
        <v>0</v>
      </c>
      <c r="E57" s="153">
        <v>0</v>
      </c>
      <c r="F57" s="153">
        <v>0</v>
      </c>
      <c r="G57" s="153">
        <v>0</v>
      </c>
      <c r="H57" s="153">
        <v>0</v>
      </c>
      <c r="I57" s="153">
        <v>0</v>
      </c>
      <c r="J57" s="153">
        <v>0</v>
      </c>
      <c r="K57" s="153">
        <v>0</v>
      </c>
      <c r="L57" s="153">
        <v>0</v>
      </c>
      <c r="M57" s="153">
        <v>0</v>
      </c>
      <c r="N57" s="162">
        <v>0</v>
      </c>
      <c r="O57" s="165"/>
      <c r="R57" s="152" t="s">
        <v>40</v>
      </c>
    </row>
    <row r="58" spans="1:18" x14ac:dyDescent="0.2">
      <c r="A58" s="161" t="s">
        <v>370</v>
      </c>
      <c r="B58" s="153">
        <v>6.6666666666669698</v>
      </c>
      <c r="C58" s="153">
        <v>5006.666666666667</v>
      </c>
      <c r="D58" s="153">
        <v>5006.666666666667</v>
      </c>
      <c r="E58" s="153">
        <v>5006.666666666667</v>
      </c>
      <c r="F58" s="153">
        <v>5006.666666666667</v>
      </c>
      <c r="G58" s="153">
        <v>5006.666666666667</v>
      </c>
      <c r="H58" s="153">
        <v>5006.666666666667</v>
      </c>
      <c r="I58" s="153">
        <v>5006.666666666667</v>
      </c>
      <c r="J58" s="153">
        <v>5006.666666666667</v>
      </c>
      <c r="K58" s="153">
        <v>5006.666666666667</v>
      </c>
      <c r="L58" s="153">
        <v>5006.666666666667</v>
      </c>
      <c r="M58" s="153">
        <v>5006.666666666667</v>
      </c>
      <c r="N58" s="162">
        <v>55080</v>
      </c>
      <c r="O58" s="165"/>
      <c r="R58" s="152"/>
    </row>
    <row r="59" spans="1:18" x14ac:dyDescent="0.2">
      <c r="A59" s="161" t="s">
        <v>389</v>
      </c>
      <c r="B59" s="153">
        <v>0</v>
      </c>
      <c r="C59" s="153">
        <v>0</v>
      </c>
      <c r="D59" s="153">
        <v>0</v>
      </c>
      <c r="E59" s="153">
        <v>0</v>
      </c>
      <c r="F59" s="153">
        <v>0</v>
      </c>
      <c r="G59" s="153">
        <v>0</v>
      </c>
      <c r="H59" s="153">
        <v>0</v>
      </c>
      <c r="I59" s="153">
        <v>0</v>
      </c>
      <c r="J59" s="153">
        <v>0</v>
      </c>
      <c r="K59" s="153">
        <v>0</v>
      </c>
      <c r="L59" s="153">
        <v>0</v>
      </c>
      <c r="M59" s="153">
        <v>0</v>
      </c>
      <c r="N59" s="162">
        <v>0</v>
      </c>
      <c r="O59" s="165"/>
      <c r="R59" s="152"/>
    </row>
    <row r="60" spans="1:18" x14ac:dyDescent="0.2">
      <c r="A60" s="161" t="s">
        <v>380</v>
      </c>
      <c r="B60" s="153">
        <v>1214.25</v>
      </c>
      <c r="C60" s="153">
        <v>1214.25</v>
      </c>
      <c r="D60" s="153">
        <v>1214.25</v>
      </c>
      <c r="E60" s="153">
        <v>1214.25</v>
      </c>
      <c r="F60" s="153">
        <v>1214.25</v>
      </c>
      <c r="G60" s="153">
        <v>1214.25</v>
      </c>
      <c r="H60" s="153">
        <v>1214.25</v>
      </c>
      <c r="I60" s="153">
        <v>1214.25</v>
      </c>
      <c r="J60" s="153">
        <v>1214.25</v>
      </c>
      <c r="K60" s="153">
        <v>1214.25</v>
      </c>
      <c r="L60" s="153">
        <v>1214.25</v>
      </c>
      <c r="M60" s="153">
        <v>1214.25</v>
      </c>
      <c r="N60" s="162">
        <v>14571</v>
      </c>
      <c r="O60" s="165"/>
      <c r="R60" s="152"/>
    </row>
    <row r="61" spans="1:18" x14ac:dyDescent="0.2">
      <c r="A61" s="161" t="s">
        <v>372</v>
      </c>
      <c r="B61" s="153">
        <v>377.33333333333331</v>
      </c>
      <c r="C61" s="153">
        <v>377.33333333333331</v>
      </c>
      <c r="D61" s="153">
        <v>377.33333333333331</v>
      </c>
      <c r="E61" s="153">
        <v>377.33333333333331</v>
      </c>
      <c r="F61" s="153">
        <v>377.33333333333331</v>
      </c>
      <c r="G61" s="153">
        <v>377.33333333333331</v>
      </c>
      <c r="H61" s="153">
        <v>377.33333333333331</v>
      </c>
      <c r="I61" s="153">
        <v>377.33333333333331</v>
      </c>
      <c r="J61" s="153">
        <v>377.33333333333331</v>
      </c>
      <c r="K61" s="153">
        <v>377.33333333333331</v>
      </c>
      <c r="L61" s="153">
        <v>377.33333333333331</v>
      </c>
      <c r="M61" s="153">
        <v>377.33333333333331</v>
      </c>
      <c r="N61" s="162">
        <v>4528</v>
      </c>
      <c r="O61" s="165"/>
      <c r="R61" s="152"/>
    </row>
    <row r="62" spans="1:18" x14ac:dyDescent="0.2">
      <c r="A62" s="161" t="s">
        <v>396</v>
      </c>
      <c r="B62" s="153">
        <v>1780.1666666666667</v>
      </c>
      <c r="C62" s="153">
        <v>1780.1666666666667</v>
      </c>
      <c r="D62" s="153">
        <v>1780.1666666666667</v>
      </c>
      <c r="E62" s="153">
        <v>1780.1666666666667</v>
      </c>
      <c r="F62" s="153">
        <v>1780.1666666666667</v>
      </c>
      <c r="G62" s="153">
        <v>1780.1666666666667</v>
      </c>
      <c r="H62" s="153">
        <v>1780.1666666666667</v>
      </c>
      <c r="I62" s="153">
        <v>1780.1666666666667</v>
      </c>
      <c r="J62" s="153">
        <v>1780.1666666666667</v>
      </c>
      <c r="K62" s="153">
        <v>1780.1666666666667</v>
      </c>
      <c r="L62" s="153">
        <v>1780.1666666666667</v>
      </c>
      <c r="M62" s="153">
        <v>1780.1666666666667</v>
      </c>
      <c r="N62" s="162">
        <v>21362</v>
      </c>
      <c r="O62" s="165"/>
      <c r="R62" s="152"/>
    </row>
    <row r="63" spans="1:18" x14ac:dyDescent="0.2">
      <c r="A63" s="161" t="s">
        <v>571</v>
      </c>
      <c r="B63" s="153">
        <v>0</v>
      </c>
      <c r="C63" s="153">
        <v>0</v>
      </c>
      <c r="D63" s="153">
        <v>0</v>
      </c>
      <c r="E63" s="153">
        <v>0</v>
      </c>
      <c r="F63" s="153">
        <v>0</v>
      </c>
      <c r="G63" s="153">
        <v>0</v>
      </c>
      <c r="H63" s="153">
        <v>0</v>
      </c>
      <c r="I63" s="153">
        <v>0</v>
      </c>
      <c r="J63" s="153">
        <v>0</v>
      </c>
      <c r="K63" s="153">
        <v>0</v>
      </c>
      <c r="L63" s="153">
        <v>0</v>
      </c>
      <c r="M63" s="153">
        <v>0</v>
      </c>
      <c r="N63" s="162">
        <v>0</v>
      </c>
      <c r="O63" s="165"/>
      <c r="R63" s="152"/>
    </row>
    <row r="64" spans="1:18" x14ac:dyDescent="0.2">
      <c r="A64" s="161" t="s">
        <v>541</v>
      </c>
      <c r="B64" s="153">
        <v>9485</v>
      </c>
      <c r="C64" s="153">
        <v>0</v>
      </c>
      <c r="D64" s="153">
        <v>0</v>
      </c>
      <c r="E64" s="153">
        <v>0</v>
      </c>
      <c r="F64" s="153">
        <v>0</v>
      </c>
      <c r="G64" s="153">
        <v>0</v>
      </c>
      <c r="H64" s="153">
        <v>0</v>
      </c>
      <c r="I64" s="153">
        <v>0</v>
      </c>
      <c r="J64" s="153">
        <v>0</v>
      </c>
      <c r="K64" s="153">
        <v>0</v>
      </c>
      <c r="L64" s="153">
        <v>0</v>
      </c>
      <c r="M64" s="153">
        <v>0</v>
      </c>
      <c r="N64" s="162">
        <v>9485</v>
      </c>
      <c r="O64" s="165"/>
      <c r="R64" s="152"/>
    </row>
    <row r="65" spans="1:18" x14ac:dyDescent="0.2">
      <c r="A65" s="161" t="s">
        <v>484</v>
      </c>
      <c r="B65" s="153">
        <v>807.33333333333326</v>
      </c>
      <c r="C65" s="153">
        <v>139</v>
      </c>
      <c r="D65" s="153">
        <v>139</v>
      </c>
      <c r="E65" s="153">
        <v>189</v>
      </c>
      <c r="F65" s="153">
        <v>139</v>
      </c>
      <c r="G65" s="153">
        <v>757.33333333333326</v>
      </c>
      <c r="H65" s="153">
        <v>189</v>
      </c>
      <c r="I65" s="153">
        <v>139</v>
      </c>
      <c r="J65" s="153">
        <v>139</v>
      </c>
      <c r="K65" s="153">
        <v>807.33333333333326</v>
      </c>
      <c r="L65" s="153">
        <v>139</v>
      </c>
      <c r="M65" s="153">
        <v>139</v>
      </c>
      <c r="N65" s="162">
        <v>3723</v>
      </c>
      <c r="O65" s="165"/>
      <c r="R65" s="152"/>
    </row>
    <row r="66" spans="1:18" x14ac:dyDescent="0.2">
      <c r="A66" s="161" t="s">
        <v>572</v>
      </c>
      <c r="B66" s="153">
        <v>810.91666666666663</v>
      </c>
      <c r="C66" s="153">
        <v>810.91666666666663</v>
      </c>
      <c r="D66" s="153">
        <v>810.91666666666663</v>
      </c>
      <c r="E66" s="153">
        <v>810.91666666666663</v>
      </c>
      <c r="F66" s="153">
        <v>810.91666666666663</v>
      </c>
      <c r="G66" s="153">
        <v>810.91666666666663</v>
      </c>
      <c r="H66" s="153">
        <v>810.91666666666663</v>
      </c>
      <c r="I66" s="153">
        <v>810.91666666666663</v>
      </c>
      <c r="J66" s="153">
        <v>810.91666666666663</v>
      </c>
      <c r="K66" s="153">
        <v>810.91666666666663</v>
      </c>
      <c r="L66" s="153">
        <v>810.91666666666663</v>
      </c>
      <c r="M66" s="153">
        <v>810.91666666666663</v>
      </c>
      <c r="N66" s="162">
        <v>9731</v>
      </c>
      <c r="O66" s="165"/>
      <c r="R66" s="152"/>
    </row>
    <row r="67" spans="1:18" x14ac:dyDescent="0.2">
      <c r="A67" s="161" t="s">
        <v>587</v>
      </c>
      <c r="B67" s="153">
        <v>342.41666666666669</v>
      </c>
      <c r="C67" s="153">
        <v>342.41666666666669</v>
      </c>
      <c r="D67" s="153">
        <v>342.41666666666669</v>
      </c>
      <c r="E67" s="153">
        <v>342.41666666666669</v>
      </c>
      <c r="F67" s="153">
        <v>342.41666666666669</v>
      </c>
      <c r="G67" s="153">
        <v>342.41666666666669</v>
      </c>
      <c r="H67" s="153">
        <v>342.41666666666669</v>
      </c>
      <c r="I67" s="153">
        <v>342.41666666666669</v>
      </c>
      <c r="J67" s="153">
        <v>342.41666666666669</v>
      </c>
      <c r="K67" s="153">
        <v>342.41666666666669</v>
      </c>
      <c r="L67" s="153">
        <v>342.41666666666669</v>
      </c>
      <c r="M67" s="153">
        <v>342.41666666666669</v>
      </c>
      <c r="N67" s="162">
        <v>4109</v>
      </c>
      <c r="O67" s="165"/>
      <c r="R67" s="152"/>
    </row>
    <row r="68" spans="1:18" x14ac:dyDescent="0.2">
      <c r="A68" s="161" t="s">
        <v>588</v>
      </c>
      <c r="B68" s="153">
        <v>485.63636363636363</v>
      </c>
      <c r="C68" s="153">
        <v>699.63636363636363</v>
      </c>
      <c r="D68" s="153">
        <v>699.63636363636363</v>
      </c>
      <c r="E68" s="153">
        <v>699.63636363636363</v>
      </c>
      <c r="F68" s="153">
        <v>0</v>
      </c>
      <c r="G68" s="153">
        <v>266.63636363636363</v>
      </c>
      <c r="H68" s="153">
        <v>266.63636363636363</v>
      </c>
      <c r="I68" s="153">
        <v>266.63636363636363</v>
      </c>
      <c r="J68" s="153">
        <v>266.63636363636363</v>
      </c>
      <c r="K68" s="153">
        <v>266.63636363636363</v>
      </c>
      <c r="L68" s="153">
        <v>266.63636363636363</v>
      </c>
      <c r="M68" s="153">
        <v>266.63636363636363</v>
      </c>
      <c r="N68" s="162">
        <v>5331</v>
      </c>
      <c r="O68" s="165"/>
      <c r="R68" s="152"/>
    </row>
    <row r="69" spans="1:18" x14ac:dyDescent="0.2">
      <c r="A69" s="161" t="s">
        <v>573</v>
      </c>
      <c r="B69" s="153">
        <v>0</v>
      </c>
      <c r="C69" s="153">
        <v>0</v>
      </c>
      <c r="D69" s="153">
        <v>0</v>
      </c>
      <c r="E69" s="153">
        <v>0</v>
      </c>
      <c r="F69" s="153">
        <v>0</v>
      </c>
      <c r="G69" s="153">
        <v>0</v>
      </c>
      <c r="H69" s="153">
        <v>0</v>
      </c>
      <c r="I69" s="153">
        <v>0</v>
      </c>
      <c r="J69" s="153">
        <v>0</v>
      </c>
      <c r="K69" s="153">
        <v>0</v>
      </c>
      <c r="L69" s="153">
        <v>0</v>
      </c>
      <c r="M69" s="153">
        <v>0</v>
      </c>
      <c r="N69" s="162">
        <v>0</v>
      </c>
      <c r="O69" s="165"/>
      <c r="R69" s="152"/>
    </row>
    <row r="70" spans="1:18" x14ac:dyDescent="0.2">
      <c r="A70" s="161" t="s">
        <v>573</v>
      </c>
      <c r="B70" s="153">
        <v>0</v>
      </c>
      <c r="C70" s="153">
        <v>0</v>
      </c>
      <c r="D70" s="153">
        <v>0</v>
      </c>
      <c r="E70" s="153">
        <v>0</v>
      </c>
      <c r="F70" s="153">
        <v>0</v>
      </c>
      <c r="G70" s="153">
        <v>0</v>
      </c>
      <c r="H70" s="153">
        <v>0</v>
      </c>
      <c r="I70" s="153">
        <v>0</v>
      </c>
      <c r="J70" s="153">
        <v>0</v>
      </c>
      <c r="K70" s="153">
        <v>0</v>
      </c>
      <c r="L70" s="153">
        <v>0</v>
      </c>
      <c r="M70" s="153">
        <v>0</v>
      </c>
      <c r="N70" s="162">
        <v>0</v>
      </c>
      <c r="O70" s="165"/>
      <c r="R70" s="152"/>
    </row>
    <row r="71" spans="1:18" x14ac:dyDescent="0.2">
      <c r="A71" s="161" t="s">
        <v>573</v>
      </c>
      <c r="B71" s="153">
        <v>0</v>
      </c>
      <c r="C71" s="153">
        <v>0</v>
      </c>
      <c r="D71" s="153">
        <v>0</v>
      </c>
      <c r="E71" s="153">
        <v>0</v>
      </c>
      <c r="F71" s="153">
        <v>0</v>
      </c>
      <c r="G71" s="153">
        <v>0</v>
      </c>
      <c r="H71" s="153">
        <v>0</v>
      </c>
      <c r="I71" s="153">
        <v>0</v>
      </c>
      <c r="J71" s="153">
        <v>0</v>
      </c>
      <c r="K71" s="153">
        <v>0</v>
      </c>
      <c r="L71" s="153">
        <v>0</v>
      </c>
      <c r="M71" s="153">
        <v>0</v>
      </c>
      <c r="N71" s="162">
        <v>0</v>
      </c>
      <c r="O71" s="165"/>
      <c r="R71" s="152"/>
    </row>
    <row r="72" spans="1:18" x14ac:dyDescent="0.2">
      <c r="A72" s="161" t="s">
        <v>573</v>
      </c>
      <c r="B72" s="153">
        <v>0</v>
      </c>
      <c r="C72" s="153">
        <v>0</v>
      </c>
      <c r="D72" s="153">
        <v>0</v>
      </c>
      <c r="E72" s="153">
        <v>0</v>
      </c>
      <c r="F72" s="153">
        <v>0</v>
      </c>
      <c r="G72" s="153">
        <v>0</v>
      </c>
      <c r="H72" s="153">
        <v>0</v>
      </c>
      <c r="I72" s="153">
        <v>0</v>
      </c>
      <c r="J72" s="153">
        <v>0</v>
      </c>
      <c r="K72" s="153">
        <v>0</v>
      </c>
      <c r="L72" s="153">
        <v>0</v>
      </c>
      <c r="M72" s="153">
        <v>0</v>
      </c>
      <c r="N72" s="162">
        <v>0</v>
      </c>
      <c r="O72" s="165"/>
      <c r="R72" s="152"/>
    </row>
    <row r="73" spans="1:18" x14ac:dyDescent="0.2">
      <c r="A73" s="161" t="s">
        <v>573</v>
      </c>
      <c r="B73" s="153">
        <v>0</v>
      </c>
      <c r="C73" s="153">
        <v>0</v>
      </c>
      <c r="D73" s="153">
        <v>0</v>
      </c>
      <c r="E73" s="153">
        <v>0</v>
      </c>
      <c r="F73" s="153">
        <v>0</v>
      </c>
      <c r="G73" s="153">
        <v>0</v>
      </c>
      <c r="H73" s="153">
        <v>0</v>
      </c>
      <c r="I73" s="153">
        <v>0</v>
      </c>
      <c r="J73" s="153">
        <v>0</v>
      </c>
      <c r="K73" s="153">
        <v>0</v>
      </c>
      <c r="L73" s="153">
        <v>0</v>
      </c>
      <c r="M73" s="153">
        <v>0</v>
      </c>
      <c r="N73" s="162">
        <v>0</v>
      </c>
      <c r="O73" s="165"/>
      <c r="R73" s="152"/>
    </row>
    <row r="74" spans="1:18" x14ac:dyDescent="0.2">
      <c r="A74" s="161" t="s">
        <v>494</v>
      </c>
      <c r="B74" s="153">
        <v>0</v>
      </c>
      <c r="C74" s="153">
        <v>0</v>
      </c>
      <c r="D74" s="153">
        <v>0</v>
      </c>
      <c r="E74" s="153">
        <v>0</v>
      </c>
      <c r="F74" s="153">
        <v>0</v>
      </c>
      <c r="G74" s="153">
        <v>0</v>
      </c>
      <c r="H74" s="153">
        <v>0</v>
      </c>
      <c r="I74" s="153">
        <v>0</v>
      </c>
      <c r="J74" s="153">
        <v>0</v>
      </c>
      <c r="K74" s="153">
        <v>0</v>
      </c>
      <c r="L74" s="153">
        <v>0</v>
      </c>
      <c r="M74" s="153">
        <v>0</v>
      </c>
      <c r="N74" s="162">
        <v>0</v>
      </c>
      <c r="O74" s="165"/>
      <c r="R74" s="152"/>
    </row>
    <row r="75" spans="1:18" x14ac:dyDescent="0.2">
      <c r="A75" s="161" t="s">
        <v>495</v>
      </c>
      <c r="B75" s="153">
        <v>644.33000000000004</v>
      </c>
      <c r="C75" s="153">
        <v>2612.3200000000002</v>
      </c>
      <c r="D75" s="153">
        <v>372.32</v>
      </c>
      <c r="E75" s="153">
        <v>592.32999999999993</v>
      </c>
      <c r="F75" s="153">
        <v>872.32</v>
      </c>
      <c r="G75" s="153">
        <v>473.66</v>
      </c>
      <c r="H75" s="153">
        <v>544.33000000000004</v>
      </c>
      <c r="I75" s="153">
        <v>420.32</v>
      </c>
      <c r="J75" s="153">
        <v>656.6</v>
      </c>
      <c r="K75" s="153">
        <v>1383.48</v>
      </c>
      <c r="L75" s="153">
        <v>578.32000000000005</v>
      </c>
      <c r="M75" s="153">
        <v>421</v>
      </c>
      <c r="N75" s="162">
        <v>9571</v>
      </c>
      <c r="O75" s="165"/>
      <c r="R75" s="152"/>
    </row>
    <row r="76" spans="1:18" x14ac:dyDescent="0.2">
      <c r="A76" s="161" t="s">
        <v>551</v>
      </c>
      <c r="B76" s="153">
        <v>0</v>
      </c>
      <c r="C76" s="153">
        <v>0</v>
      </c>
      <c r="D76" s="153">
        <v>0</v>
      </c>
      <c r="E76" s="153">
        <v>0</v>
      </c>
      <c r="F76" s="153">
        <v>0</v>
      </c>
      <c r="G76" s="153">
        <v>0</v>
      </c>
      <c r="H76" s="153">
        <v>0</v>
      </c>
      <c r="I76" s="153">
        <v>0</v>
      </c>
      <c r="J76" s="153">
        <v>0</v>
      </c>
      <c r="K76" s="153">
        <v>0</v>
      </c>
      <c r="L76" s="153">
        <v>0</v>
      </c>
      <c r="M76" s="153">
        <v>0</v>
      </c>
      <c r="N76" s="162">
        <v>0</v>
      </c>
      <c r="O76" s="165"/>
      <c r="R76" s="152"/>
    </row>
    <row r="77" spans="1:18" x14ac:dyDescent="0.2">
      <c r="A77" s="161" t="s">
        <v>574</v>
      </c>
      <c r="B77" s="153">
        <v>105</v>
      </c>
      <c r="C77" s="153">
        <v>0</v>
      </c>
      <c r="D77" s="153">
        <v>0</v>
      </c>
      <c r="E77" s="153">
        <v>0</v>
      </c>
      <c r="F77" s="153">
        <v>0</v>
      </c>
      <c r="G77" s="153">
        <v>0</v>
      </c>
      <c r="H77" s="153">
        <v>0</v>
      </c>
      <c r="I77" s="153">
        <v>0</v>
      </c>
      <c r="J77" s="153">
        <v>0</v>
      </c>
      <c r="K77" s="153">
        <v>0</v>
      </c>
      <c r="L77" s="153">
        <v>0</v>
      </c>
      <c r="M77" s="153">
        <v>0</v>
      </c>
      <c r="N77" s="162">
        <v>105</v>
      </c>
      <c r="O77" s="165"/>
      <c r="R77" s="152"/>
    </row>
    <row r="78" spans="1:18" x14ac:dyDescent="0.2">
      <c r="A78" s="161" t="s">
        <v>498</v>
      </c>
      <c r="B78" s="153">
        <v>195</v>
      </c>
      <c r="C78" s="153">
        <v>195</v>
      </c>
      <c r="D78" s="153">
        <v>195</v>
      </c>
      <c r="E78" s="153">
        <v>195</v>
      </c>
      <c r="F78" s="153">
        <v>195</v>
      </c>
      <c r="G78" s="153">
        <v>195</v>
      </c>
      <c r="H78" s="153">
        <v>195</v>
      </c>
      <c r="I78" s="153">
        <v>195</v>
      </c>
      <c r="J78" s="153">
        <v>195</v>
      </c>
      <c r="K78" s="153">
        <v>195</v>
      </c>
      <c r="L78" s="153">
        <v>195</v>
      </c>
      <c r="M78" s="153">
        <v>195</v>
      </c>
      <c r="N78" s="162">
        <v>2340</v>
      </c>
      <c r="O78" s="165"/>
      <c r="R78" s="152"/>
    </row>
    <row r="79" spans="1:18" x14ac:dyDescent="0.2">
      <c r="A79" s="161" t="s">
        <v>500</v>
      </c>
      <c r="B79" s="153">
        <v>529.75</v>
      </c>
      <c r="C79" s="153">
        <v>136.16666666666666</v>
      </c>
      <c r="D79" s="153">
        <v>136.16666666666666</v>
      </c>
      <c r="E79" s="153">
        <v>196.41666666666666</v>
      </c>
      <c r="F79" s="153">
        <v>136.16666666666666</v>
      </c>
      <c r="G79" s="153">
        <v>469.5</v>
      </c>
      <c r="H79" s="153">
        <v>196.41666666666666</v>
      </c>
      <c r="I79" s="153">
        <v>136.16666666666666</v>
      </c>
      <c r="J79" s="153">
        <v>136.16666666666666</v>
      </c>
      <c r="K79" s="153">
        <v>529.75</v>
      </c>
      <c r="L79" s="153">
        <v>136.16666666666666</v>
      </c>
      <c r="M79" s="153">
        <v>136.16666666666666</v>
      </c>
      <c r="N79" s="162">
        <v>2875</v>
      </c>
      <c r="O79" s="165"/>
      <c r="R79" s="152"/>
    </row>
    <row r="80" spans="1:18" x14ac:dyDescent="0.2">
      <c r="A80" s="161" t="s">
        <v>499</v>
      </c>
      <c r="B80" s="153">
        <v>457.5</v>
      </c>
      <c r="C80" s="153">
        <v>457.5</v>
      </c>
      <c r="D80" s="153">
        <v>457.5</v>
      </c>
      <c r="E80" s="153">
        <v>457.5</v>
      </c>
      <c r="F80" s="153">
        <v>457.5</v>
      </c>
      <c r="G80" s="153">
        <v>457.5</v>
      </c>
      <c r="H80" s="153">
        <v>1210.5</v>
      </c>
      <c r="I80" s="153">
        <v>457.5</v>
      </c>
      <c r="J80" s="153">
        <v>457.5</v>
      </c>
      <c r="K80" s="153">
        <v>1210.5</v>
      </c>
      <c r="L80" s="153">
        <v>457.5</v>
      </c>
      <c r="M80" s="153">
        <v>457.5</v>
      </c>
      <c r="N80" s="162">
        <v>6996</v>
      </c>
      <c r="O80" s="165"/>
      <c r="R80" s="152"/>
    </row>
    <row r="81" spans="1:18" x14ac:dyDescent="0.2">
      <c r="A81" s="161" t="s">
        <v>501</v>
      </c>
      <c r="B81" s="153">
        <v>58</v>
      </c>
      <c r="C81" s="153">
        <v>58</v>
      </c>
      <c r="D81" s="153">
        <v>58</v>
      </c>
      <c r="E81" s="153">
        <v>58</v>
      </c>
      <c r="F81" s="153">
        <v>58</v>
      </c>
      <c r="G81" s="153">
        <v>58</v>
      </c>
      <c r="H81" s="153">
        <v>58</v>
      </c>
      <c r="I81" s="153">
        <v>58</v>
      </c>
      <c r="J81" s="153">
        <v>58</v>
      </c>
      <c r="K81" s="153">
        <v>58</v>
      </c>
      <c r="L81" s="153">
        <v>58</v>
      </c>
      <c r="M81" s="153">
        <v>58</v>
      </c>
      <c r="N81" s="162">
        <v>696</v>
      </c>
      <c r="O81" s="165"/>
      <c r="R81" s="152"/>
    </row>
    <row r="82" spans="1:18" x14ac:dyDescent="0.2">
      <c r="A82" s="161" t="s">
        <v>504</v>
      </c>
      <c r="B82" s="153">
        <v>302</v>
      </c>
      <c r="C82" s="153">
        <v>160</v>
      </c>
      <c r="D82" s="153">
        <v>658</v>
      </c>
      <c r="E82" s="153">
        <v>0</v>
      </c>
      <c r="F82" s="153">
        <v>0</v>
      </c>
      <c r="G82" s="153">
        <v>0</v>
      </c>
      <c r="H82" s="153">
        <v>0</v>
      </c>
      <c r="I82" s="153">
        <v>0</v>
      </c>
      <c r="J82" s="153">
        <v>0</v>
      </c>
      <c r="K82" s="153">
        <v>0</v>
      </c>
      <c r="L82" s="153">
        <v>0</v>
      </c>
      <c r="M82" s="153">
        <v>0</v>
      </c>
      <c r="N82" s="162">
        <v>1120</v>
      </c>
      <c r="O82" s="165"/>
      <c r="R82" s="152"/>
    </row>
    <row r="83" spans="1:18" x14ac:dyDescent="0.2">
      <c r="A83" s="161" t="s">
        <v>505</v>
      </c>
      <c r="B83" s="153">
        <v>831.66666666666663</v>
      </c>
      <c r="C83" s="153">
        <v>831.66666666666663</v>
      </c>
      <c r="D83" s="153">
        <v>831.66666666666663</v>
      </c>
      <c r="E83" s="153">
        <v>831.66666666666663</v>
      </c>
      <c r="F83" s="153">
        <v>831.66666666666663</v>
      </c>
      <c r="G83" s="153">
        <v>831.66666666666663</v>
      </c>
      <c r="H83" s="153">
        <v>831.66666666666663</v>
      </c>
      <c r="I83" s="153">
        <v>831.66666666666663</v>
      </c>
      <c r="J83" s="153">
        <v>831.66666666666663</v>
      </c>
      <c r="K83" s="153">
        <v>831.66666666666663</v>
      </c>
      <c r="L83" s="153">
        <v>831.66666666666663</v>
      </c>
      <c r="M83" s="153">
        <v>831.66666666666663</v>
      </c>
      <c r="N83" s="162">
        <v>9980</v>
      </c>
      <c r="O83" s="165"/>
      <c r="R83" s="152"/>
    </row>
    <row r="84" spans="1:18" x14ac:dyDescent="0.2">
      <c r="A84" s="161" t="s">
        <v>573</v>
      </c>
      <c r="B84" s="153">
        <v>0</v>
      </c>
      <c r="C84" s="153">
        <v>0</v>
      </c>
      <c r="D84" s="153">
        <v>0</v>
      </c>
      <c r="E84" s="153">
        <v>0</v>
      </c>
      <c r="F84" s="153">
        <v>0</v>
      </c>
      <c r="G84" s="153">
        <v>0</v>
      </c>
      <c r="H84" s="153">
        <v>0</v>
      </c>
      <c r="I84" s="153">
        <v>0</v>
      </c>
      <c r="J84" s="153">
        <v>0</v>
      </c>
      <c r="K84" s="153">
        <v>0</v>
      </c>
      <c r="L84" s="153">
        <v>0</v>
      </c>
      <c r="M84" s="153">
        <v>0</v>
      </c>
      <c r="N84" s="162">
        <v>0</v>
      </c>
      <c r="O84" s="165"/>
      <c r="R84" s="152"/>
    </row>
    <row r="85" spans="1:18" x14ac:dyDescent="0.2">
      <c r="A85" s="161" t="s">
        <v>573</v>
      </c>
      <c r="B85" s="153">
        <v>0</v>
      </c>
      <c r="C85" s="153">
        <v>0</v>
      </c>
      <c r="D85" s="153">
        <v>0</v>
      </c>
      <c r="E85" s="153">
        <v>0</v>
      </c>
      <c r="F85" s="153">
        <v>0</v>
      </c>
      <c r="G85" s="153">
        <v>0</v>
      </c>
      <c r="H85" s="153">
        <v>0</v>
      </c>
      <c r="I85" s="153">
        <v>0</v>
      </c>
      <c r="J85" s="153">
        <v>0</v>
      </c>
      <c r="K85" s="153">
        <v>0</v>
      </c>
      <c r="L85" s="153">
        <v>0</v>
      </c>
      <c r="M85" s="153">
        <v>0</v>
      </c>
      <c r="N85" s="162">
        <v>0</v>
      </c>
      <c r="O85" s="165"/>
      <c r="R85" s="152" t="s">
        <v>40</v>
      </c>
    </row>
    <row r="86" spans="1:18" x14ac:dyDescent="0.2">
      <c r="A86" s="161" t="s">
        <v>573</v>
      </c>
      <c r="B86" s="153">
        <v>0</v>
      </c>
      <c r="C86" s="153">
        <v>0</v>
      </c>
      <c r="D86" s="153">
        <v>0</v>
      </c>
      <c r="E86" s="153">
        <v>0</v>
      </c>
      <c r="F86" s="153">
        <v>0</v>
      </c>
      <c r="G86" s="153">
        <v>0</v>
      </c>
      <c r="H86" s="153">
        <v>0</v>
      </c>
      <c r="I86" s="153">
        <v>0</v>
      </c>
      <c r="J86" s="153">
        <v>0</v>
      </c>
      <c r="K86" s="153">
        <v>0</v>
      </c>
      <c r="L86" s="153">
        <v>0</v>
      </c>
      <c r="M86" s="153">
        <v>0</v>
      </c>
      <c r="N86" s="162">
        <v>0</v>
      </c>
      <c r="O86" s="165"/>
      <c r="R86" s="152" t="s">
        <v>40</v>
      </c>
    </row>
    <row r="87" spans="1:18" x14ac:dyDescent="0.2">
      <c r="A87" s="161" t="s">
        <v>573</v>
      </c>
      <c r="B87" s="153">
        <v>0</v>
      </c>
      <c r="C87" s="153">
        <v>0</v>
      </c>
      <c r="D87" s="153">
        <v>0</v>
      </c>
      <c r="E87" s="153">
        <v>0</v>
      </c>
      <c r="F87" s="153">
        <v>0</v>
      </c>
      <c r="G87" s="153">
        <v>0</v>
      </c>
      <c r="H87" s="153">
        <v>0</v>
      </c>
      <c r="I87" s="153">
        <v>0</v>
      </c>
      <c r="J87" s="153">
        <v>0</v>
      </c>
      <c r="K87" s="153">
        <v>0</v>
      </c>
      <c r="L87" s="153">
        <v>0</v>
      </c>
      <c r="M87" s="153">
        <v>0</v>
      </c>
      <c r="N87" s="162">
        <v>0</v>
      </c>
      <c r="O87" s="165"/>
      <c r="R87" s="152" t="s">
        <v>40</v>
      </c>
    </row>
    <row r="88" spans="1:18" x14ac:dyDescent="0.2">
      <c r="A88" s="161" t="s">
        <v>573</v>
      </c>
      <c r="B88" s="153">
        <v>0</v>
      </c>
      <c r="C88" s="153">
        <v>0</v>
      </c>
      <c r="D88" s="153">
        <v>0</v>
      </c>
      <c r="E88" s="153">
        <v>0</v>
      </c>
      <c r="F88" s="153">
        <v>0</v>
      </c>
      <c r="G88" s="153">
        <v>0</v>
      </c>
      <c r="H88" s="153">
        <v>0</v>
      </c>
      <c r="I88" s="153">
        <v>0</v>
      </c>
      <c r="J88" s="153">
        <v>0</v>
      </c>
      <c r="K88" s="153">
        <v>0</v>
      </c>
      <c r="L88" s="153">
        <v>0</v>
      </c>
      <c r="M88" s="153">
        <v>0</v>
      </c>
      <c r="N88" s="162">
        <v>0</v>
      </c>
      <c r="O88" s="165"/>
      <c r="R88" s="152" t="s">
        <v>40</v>
      </c>
    </row>
    <row r="89" spans="1:18" x14ac:dyDescent="0.2">
      <c r="A89" s="161" t="s">
        <v>573</v>
      </c>
      <c r="B89" s="153">
        <v>0</v>
      </c>
      <c r="C89" s="153">
        <v>0</v>
      </c>
      <c r="D89" s="153">
        <v>0</v>
      </c>
      <c r="E89" s="153">
        <v>0</v>
      </c>
      <c r="F89" s="153">
        <v>0</v>
      </c>
      <c r="G89" s="153">
        <v>0</v>
      </c>
      <c r="H89" s="153">
        <v>0</v>
      </c>
      <c r="I89" s="153">
        <v>0</v>
      </c>
      <c r="J89" s="153">
        <v>0</v>
      </c>
      <c r="K89" s="153">
        <v>0</v>
      </c>
      <c r="L89" s="153">
        <v>0</v>
      </c>
      <c r="M89" s="153">
        <v>0</v>
      </c>
      <c r="N89" s="162">
        <v>0</v>
      </c>
      <c r="O89" s="165"/>
      <c r="R89" s="152" t="s">
        <v>40</v>
      </c>
    </row>
    <row r="90" spans="1:18" x14ac:dyDescent="0.2">
      <c r="A90" s="161" t="s">
        <v>506</v>
      </c>
      <c r="B90" s="153">
        <v>2375</v>
      </c>
      <c r="C90" s="153">
        <v>0</v>
      </c>
      <c r="D90" s="153">
        <v>0</v>
      </c>
      <c r="E90" s="153">
        <v>0</v>
      </c>
      <c r="F90" s="153">
        <v>0</v>
      </c>
      <c r="G90" s="153">
        <v>2375</v>
      </c>
      <c r="H90" s="153">
        <v>0</v>
      </c>
      <c r="I90" s="153">
        <v>0</v>
      </c>
      <c r="J90" s="153">
        <v>0</v>
      </c>
      <c r="K90" s="153">
        <v>2375</v>
      </c>
      <c r="L90" s="153">
        <v>0</v>
      </c>
      <c r="M90" s="153">
        <v>0</v>
      </c>
      <c r="N90" s="162">
        <v>7125</v>
      </c>
      <c r="O90" s="165"/>
      <c r="R90" s="152" t="s">
        <v>40</v>
      </c>
    </row>
    <row r="91" spans="1:18" x14ac:dyDescent="0.2">
      <c r="A91" s="161" t="s">
        <v>524</v>
      </c>
      <c r="B91" s="153">
        <v>0</v>
      </c>
      <c r="C91" s="153">
        <v>0</v>
      </c>
      <c r="D91" s="153">
        <v>0</v>
      </c>
      <c r="E91" s="153">
        <v>0</v>
      </c>
      <c r="F91" s="153">
        <v>0</v>
      </c>
      <c r="G91" s="153">
        <v>0</v>
      </c>
      <c r="H91" s="153">
        <v>0</v>
      </c>
      <c r="I91" s="153">
        <v>0</v>
      </c>
      <c r="J91" s="153">
        <v>0</v>
      </c>
      <c r="K91" s="153">
        <v>0</v>
      </c>
      <c r="L91" s="153">
        <v>0</v>
      </c>
      <c r="M91" s="153">
        <v>0</v>
      </c>
      <c r="N91" s="162">
        <v>0</v>
      </c>
      <c r="O91" s="165"/>
      <c r="R91" s="152"/>
    </row>
    <row r="92" spans="1:18" x14ac:dyDescent="0.2">
      <c r="A92" s="161" t="s">
        <v>575</v>
      </c>
      <c r="B92" s="153">
        <v>0</v>
      </c>
      <c r="C92" s="153">
        <v>0</v>
      </c>
      <c r="D92" s="153">
        <v>0</v>
      </c>
      <c r="E92" s="153">
        <v>0</v>
      </c>
      <c r="F92" s="153">
        <v>0</v>
      </c>
      <c r="G92" s="153">
        <v>441.5</v>
      </c>
      <c r="H92" s="153">
        <v>0</v>
      </c>
      <c r="I92" s="153">
        <v>0</v>
      </c>
      <c r="J92" s="153">
        <v>0</v>
      </c>
      <c r="K92" s="153">
        <v>441.5</v>
      </c>
      <c r="L92" s="153">
        <v>0</v>
      </c>
      <c r="M92" s="153">
        <v>0</v>
      </c>
      <c r="N92" s="162">
        <v>883</v>
      </c>
      <c r="O92" s="165"/>
      <c r="R92" s="152"/>
    </row>
    <row r="93" spans="1:18" x14ac:dyDescent="0.2">
      <c r="A93" s="161" t="s">
        <v>589</v>
      </c>
      <c r="B93" s="153">
        <v>83.333333333333329</v>
      </c>
      <c r="C93" s="153">
        <v>0</v>
      </c>
      <c r="D93" s="153">
        <v>0</v>
      </c>
      <c r="E93" s="153">
        <v>0</v>
      </c>
      <c r="F93" s="153">
        <v>0</v>
      </c>
      <c r="G93" s="153">
        <v>83.333333333333329</v>
      </c>
      <c r="H93" s="153">
        <v>0</v>
      </c>
      <c r="I93" s="153">
        <v>0</v>
      </c>
      <c r="J93" s="153">
        <v>0</v>
      </c>
      <c r="K93" s="153">
        <v>83.333333333333329</v>
      </c>
      <c r="L93" s="153">
        <v>0</v>
      </c>
      <c r="M93" s="153">
        <v>0</v>
      </c>
      <c r="N93" s="162">
        <v>250</v>
      </c>
      <c r="O93" s="165"/>
      <c r="R93" s="152"/>
    </row>
    <row r="94" spans="1:18" x14ac:dyDescent="0.2">
      <c r="A94" s="161" t="s">
        <v>590</v>
      </c>
      <c r="B94" s="153">
        <v>0</v>
      </c>
      <c r="C94" s="153">
        <v>0</v>
      </c>
      <c r="D94" s="153">
        <v>0</v>
      </c>
      <c r="E94" s="153">
        <v>0</v>
      </c>
      <c r="F94" s="153">
        <v>0</v>
      </c>
      <c r="G94" s="153">
        <v>200</v>
      </c>
      <c r="H94" s="153">
        <v>0</v>
      </c>
      <c r="I94" s="153">
        <v>0</v>
      </c>
      <c r="J94" s="153">
        <v>0</v>
      </c>
      <c r="K94" s="153">
        <v>200</v>
      </c>
      <c r="L94" s="153">
        <v>0</v>
      </c>
      <c r="M94" s="153">
        <v>0</v>
      </c>
      <c r="N94" s="162">
        <v>400</v>
      </c>
      <c r="O94" s="165"/>
      <c r="R94" s="152" t="s">
        <v>40</v>
      </c>
    </row>
    <row r="95" spans="1:18" x14ac:dyDescent="0.2">
      <c r="A95" s="161" t="s">
        <v>591</v>
      </c>
      <c r="B95" s="153">
        <v>3754</v>
      </c>
      <c r="C95" s="153">
        <v>0</v>
      </c>
      <c r="D95" s="153">
        <v>0</v>
      </c>
      <c r="E95" s="153">
        <v>0</v>
      </c>
      <c r="F95" s="153">
        <v>0</v>
      </c>
      <c r="G95" s="153">
        <v>3754</v>
      </c>
      <c r="H95" s="153">
        <v>0</v>
      </c>
      <c r="I95" s="153">
        <v>0</v>
      </c>
      <c r="J95" s="153">
        <v>0</v>
      </c>
      <c r="K95" s="153">
        <v>3754</v>
      </c>
      <c r="L95" s="153">
        <v>0</v>
      </c>
      <c r="M95" s="153">
        <v>0</v>
      </c>
      <c r="N95" s="162">
        <v>11262</v>
      </c>
      <c r="O95" s="165"/>
      <c r="R95" s="152" t="s">
        <v>40</v>
      </c>
    </row>
    <row r="96" spans="1:18" x14ac:dyDescent="0.2">
      <c r="A96" s="161" t="s">
        <v>592</v>
      </c>
      <c r="B96" s="153">
        <v>2156.6666666666665</v>
      </c>
      <c r="C96" s="153">
        <v>0</v>
      </c>
      <c r="D96" s="153">
        <v>0</v>
      </c>
      <c r="E96" s="153">
        <v>0</v>
      </c>
      <c r="F96" s="153">
        <v>0</v>
      </c>
      <c r="G96" s="153">
        <v>2156.6666666666665</v>
      </c>
      <c r="H96" s="153">
        <v>0</v>
      </c>
      <c r="I96" s="153">
        <v>0</v>
      </c>
      <c r="J96" s="153">
        <v>0</v>
      </c>
      <c r="K96" s="153">
        <v>2156.6666666666665</v>
      </c>
      <c r="L96" s="153">
        <v>0</v>
      </c>
      <c r="M96" s="153">
        <v>0</v>
      </c>
      <c r="N96" s="162">
        <v>6470</v>
      </c>
      <c r="O96" s="165"/>
      <c r="R96" s="152" t="s">
        <v>40</v>
      </c>
    </row>
    <row r="97" spans="1:18" x14ac:dyDescent="0.2">
      <c r="A97" s="161" t="s">
        <v>573</v>
      </c>
      <c r="B97" s="153">
        <v>0</v>
      </c>
      <c r="C97" s="153">
        <v>0</v>
      </c>
      <c r="D97" s="153">
        <v>0</v>
      </c>
      <c r="E97" s="153">
        <v>0</v>
      </c>
      <c r="F97" s="153">
        <v>0</v>
      </c>
      <c r="G97" s="153">
        <v>0</v>
      </c>
      <c r="H97" s="153">
        <v>0</v>
      </c>
      <c r="I97" s="153">
        <v>0</v>
      </c>
      <c r="J97" s="153">
        <v>0</v>
      </c>
      <c r="K97" s="153">
        <v>0</v>
      </c>
      <c r="L97" s="153">
        <v>0</v>
      </c>
      <c r="M97" s="153">
        <v>0</v>
      </c>
      <c r="N97" s="162">
        <v>0</v>
      </c>
      <c r="O97" s="165"/>
      <c r="R97" s="152" t="s">
        <v>40</v>
      </c>
    </row>
    <row r="98" spans="1:18" x14ac:dyDescent="0.2">
      <c r="A98" s="161" t="s">
        <v>573</v>
      </c>
      <c r="B98" s="153">
        <v>0</v>
      </c>
      <c r="C98" s="153">
        <v>0</v>
      </c>
      <c r="D98" s="153">
        <v>0</v>
      </c>
      <c r="E98" s="153">
        <v>0</v>
      </c>
      <c r="F98" s="153">
        <v>0</v>
      </c>
      <c r="G98" s="153">
        <v>0</v>
      </c>
      <c r="H98" s="153">
        <v>0</v>
      </c>
      <c r="I98" s="153">
        <v>0</v>
      </c>
      <c r="J98" s="153">
        <v>0</v>
      </c>
      <c r="K98" s="153">
        <v>0</v>
      </c>
      <c r="L98" s="153">
        <v>0</v>
      </c>
      <c r="M98" s="153">
        <v>0</v>
      </c>
      <c r="N98" s="162">
        <v>0</v>
      </c>
      <c r="O98" s="165"/>
      <c r="R98" s="152"/>
    </row>
    <row r="99" spans="1:18" x14ac:dyDescent="0.2">
      <c r="A99" s="161" t="s">
        <v>573</v>
      </c>
      <c r="B99" s="153">
        <v>0</v>
      </c>
      <c r="C99" s="153">
        <v>0</v>
      </c>
      <c r="D99" s="153">
        <v>0</v>
      </c>
      <c r="E99" s="153">
        <v>0</v>
      </c>
      <c r="F99" s="153">
        <v>0</v>
      </c>
      <c r="G99" s="153">
        <v>0</v>
      </c>
      <c r="H99" s="153">
        <v>0</v>
      </c>
      <c r="I99" s="153">
        <v>0</v>
      </c>
      <c r="J99" s="153">
        <v>0</v>
      </c>
      <c r="K99" s="153">
        <v>0</v>
      </c>
      <c r="L99" s="153">
        <v>0</v>
      </c>
      <c r="M99" s="153">
        <v>0</v>
      </c>
      <c r="N99" s="162">
        <v>0</v>
      </c>
      <c r="O99" s="165"/>
      <c r="R99" s="152"/>
    </row>
    <row r="100" spans="1:18" x14ac:dyDescent="0.2">
      <c r="A100" s="161" t="s">
        <v>526</v>
      </c>
      <c r="B100" s="153">
        <v>16.666666666666668</v>
      </c>
      <c r="C100" s="153">
        <v>0</v>
      </c>
      <c r="D100" s="153">
        <v>0</v>
      </c>
      <c r="E100" s="153">
        <v>0</v>
      </c>
      <c r="F100" s="153">
        <v>0</v>
      </c>
      <c r="G100" s="153">
        <v>16.666666666666668</v>
      </c>
      <c r="H100" s="153">
        <v>0</v>
      </c>
      <c r="I100" s="153">
        <v>0</v>
      </c>
      <c r="J100" s="153">
        <v>0</v>
      </c>
      <c r="K100" s="153">
        <v>16.666666666666668</v>
      </c>
      <c r="L100" s="153">
        <v>0</v>
      </c>
      <c r="M100" s="153">
        <v>0</v>
      </c>
      <c r="N100" s="162">
        <v>50</v>
      </c>
      <c r="O100" s="165"/>
      <c r="R100" s="152"/>
    </row>
    <row r="101" spans="1:18" x14ac:dyDescent="0.2">
      <c r="A101" s="161" t="s">
        <v>529</v>
      </c>
      <c r="B101" s="153">
        <v>0</v>
      </c>
      <c r="C101" s="153">
        <v>0</v>
      </c>
      <c r="D101" s="153">
        <v>0</v>
      </c>
      <c r="E101" s="153">
        <v>0</v>
      </c>
      <c r="F101" s="153">
        <v>0</v>
      </c>
      <c r="G101" s="153">
        <v>0</v>
      </c>
      <c r="H101" s="153">
        <v>0</v>
      </c>
      <c r="I101" s="153">
        <v>0</v>
      </c>
      <c r="J101" s="153">
        <v>0</v>
      </c>
      <c r="K101" s="153">
        <v>0</v>
      </c>
      <c r="L101" s="153">
        <v>0</v>
      </c>
      <c r="M101" s="153">
        <v>0</v>
      </c>
      <c r="N101" s="162">
        <v>0</v>
      </c>
      <c r="O101" s="165"/>
      <c r="R101" s="152" t="s">
        <v>40</v>
      </c>
    </row>
    <row r="102" spans="1:18" x14ac:dyDescent="0.2">
      <c r="A102" s="161" t="s">
        <v>573</v>
      </c>
      <c r="B102" s="153">
        <v>0</v>
      </c>
      <c r="C102" s="153">
        <v>0</v>
      </c>
      <c r="D102" s="153">
        <v>0</v>
      </c>
      <c r="E102" s="153">
        <v>0</v>
      </c>
      <c r="F102" s="153">
        <v>0</v>
      </c>
      <c r="G102" s="153">
        <v>0</v>
      </c>
      <c r="H102" s="153">
        <v>0</v>
      </c>
      <c r="I102" s="153">
        <v>0</v>
      </c>
      <c r="J102" s="153">
        <v>0</v>
      </c>
      <c r="K102" s="153">
        <v>0</v>
      </c>
      <c r="L102" s="153">
        <v>0</v>
      </c>
      <c r="M102" s="153">
        <v>0</v>
      </c>
      <c r="N102" s="162">
        <v>0</v>
      </c>
      <c r="O102" s="165"/>
      <c r="R102" s="152" t="s">
        <v>40</v>
      </c>
    </row>
    <row r="103" spans="1:18" x14ac:dyDescent="0.2">
      <c r="A103" s="161" t="s">
        <v>573</v>
      </c>
      <c r="B103" s="153">
        <v>0</v>
      </c>
      <c r="C103" s="153">
        <v>0</v>
      </c>
      <c r="D103" s="153">
        <v>0</v>
      </c>
      <c r="E103" s="153">
        <v>0</v>
      </c>
      <c r="F103" s="153">
        <v>0</v>
      </c>
      <c r="G103" s="153">
        <v>0</v>
      </c>
      <c r="H103" s="153">
        <v>0</v>
      </c>
      <c r="I103" s="153">
        <v>0</v>
      </c>
      <c r="J103" s="153">
        <v>0</v>
      </c>
      <c r="K103" s="153">
        <v>0</v>
      </c>
      <c r="L103" s="153">
        <v>0</v>
      </c>
      <c r="M103" s="153">
        <v>0</v>
      </c>
      <c r="N103" s="162">
        <v>0</v>
      </c>
      <c r="O103" s="165"/>
      <c r="R103" s="152" t="s">
        <v>40</v>
      </c>
    </row>
    <row r="104" spans="1:18" x14ac:dyDescent="0.2">
      <c r="A104" s="161" t="s">
        <v>510</v>
      </c>
      <c r="B104" s="153">
        <v>660.33333333333326</v>
      </c>
      <c r="C104" s="153">
        <v>0</v>
      </c>
      <c r="D104" s="153">
        <v>0</v>
      </c>
      <c r="E104" s="153">
        <v>0</v>
      </c>
      <c r="F104" s="153">
        <v>0</v>
      </c>
      <c r="G104" s="153">
        <v>156.33333333333331</v>
      </c>
      <c r="H104" s="153">
        <v>0</v>
      </c>
      <c r="I104" s="153">
        <v>0</v>
      </c>
      <c r="J104" s="153">
        <v>0</v>
      </c>
      <c r="K104" s="153">
        <v>156.33333333333331</v>
      </c>
      <c r="L104" s="153">
        <v>0</v>
      </c>
      <c r="M104" s="153">
        <v>0</v>
      </c>
      <c r="N104" s="162">
        <v>973</v>
      </c>
      <c r="O104" s="165"/>
      <c r="R104" s="152" t="s">
        <v>40</v>
      </c>
    </row>
    <row r="105" spans="1:18" x14ac:dyDescent="0.2">
      <c r="A105" s="161" t="s">
        <v>281</v>
      </c>
      <c r="B105" s="153">
        <v>103</v>
      </c>
      <c r="C105" s="153">
        <v>103</v>
      </c>
      <c r="D105" s="153">
        <v>103</v>
      </c>
      <c r="E105" s="153">
        <v>103</v>
      </c>
      <c r="F105" s="153">
        <v>0</v>
      </c>
      <c r="G105" s="153">
        <v>103</v>
      </c>
      <c r="H105" s="153">
        <v>103</v>
      </c>
      <c r="I105" s="153">
        <v>103</v>
      </c>
      <c r="J105" s="153">
        <v>103</v>
      </c>
      <c r="K105" s="153">
        <v>103</v>
      </c>
      <c r="L105" s="153">
        <v>103</v>
      </c>
      <c r="M105" s="153">
        <v>103</v>
      </c>
      <c r="N105" s="162">
        <v>1133</v>
      </c>
      <c r="O105" s="165"/>
      <c r="R105" s="152" t="s">
        <v>40</v>
      </c>
    </row>
    <row r="106" spans="1:18" x14ac:dyDescent="0.2">
      <c r="A106" s="161" t="s">
        <v>511</v>
      </c>
      <c r="B106" s="153">
        <v>916.58333333333337</v>
      </c>
      <c r="C106" s="153">
        <v>0</v>
      </c>
      <c r="D106" s="153">
        <v>0</v>
      </c>
      <c r="E106" s="153">
        <v>664.25</v>
      </c>
      <c r="F106" s="153">
        <v>0</v>
      </c>
      <c r="G106" s="153">
        <v>252.33333333333334</v>
      </c>
      <c r="H106" s="153">
        <v>664.25</v>
      </c>
      <c r="I106" s="153">
        <v>0</v>
      </c>
      <c r="J106" s="153">
        <v>0</v>
      </c>
      <c r="K106" s="153">
        <v>916.58333333333337</v>
      </c>
      <c r="L106" s="153">
        <v>0</v>
      </c>
      <c r="M106" s="153">
        <v>0</v>
      </c>
      <c r="N106" s="162">
        <v>3414</v>
      </c>
      <c r="O106" s="165"/>
      <c r="R106" s="152" t="s">
        <v>40</v>
      </c>
    </row>
    <row r="107" spans="1:18" x14ac:dyDescent="0.2">
      <c r="A107" s="161" t="s">
        <v>573</v>
      </c>
      <c r="B107" s="153">
        <v>0</v>
      </c>
      <c r="C107" s="153">
        <v>0</v>
      </c>
      <c r="D107" s="153">
        <v>0</v>
      </c>
      <c r="E107" s="153">
        <v>0</v>
      </c>
      <c r="F107" s="153">
        <v>0</v>
      </c>
      <c r="G107" s="153">
        <v>0</v>
      </c>
      <c r="H107" s="153">
        <v>0</v>
      </c>
      <c r="I107" s="153">
        <v>0</v>
      </c>
      <c r="J107" s="153">
        <v>0</v>
      </c>
      <c r="K107" s="153">
        <v>0</v>
      </c>
      <c r="L107" s="153">
        <v>0</v>
      </c>
      <c r="M107" s="153">
        <v>0</v>
      </c>
      <c r="N107" s="162">
        <v>0</v>
      </c>
      <c r="O107" s="165"/>
      <c r="R107" s="152" t="s">
        <v>40</v>
      </c>
    </row>
    <row r="108" spans="1:18" x14ac:dyDescent="0.2">
      <c r="A108" s="161" t="s">
        <v>573</v>
      </c>
      <c r="B108" s="153">
        <v>0</v>
      </c>
      <c r="C108" s="153">
        <v>0</v>
      </c>
      <c r="D108" s="153">
        <v>0</v>
      </c>
      <c r="E108" s="153">
        <v>0</v>
      </c>
      <c r="F108" s="153">
        <v>0</v>
      </c>
      <c r="G108" s="153">
        <v>0</v>
      </c>
      <c r="H108" s="153">
        <v>0</v>
      </c>
      <c r="I108" s="153">
        <v>0</v>
      </c>
      <c r="J108" s="153">
        <v>0</v>
      </c>
      <c r="K108" s="153">
        <v>0</v>
      </c>
      <c r="L108" s="153">
        <v>0</v>
      </c>
      <c r="M108" s="153">
        <v>0</v>
      </c>
      <c r="N108" s="162">
        <v>0</v>
      </c>
      <c r="O108" s="165"/>
      <c r="R108" s="152" t="s">
        <v>40</v>
      </c>
    </row>
    <row r="109" spans="1:18" x14ac:dyDescent="0.2">
      <c r="A109" s="161" t="s">
        <v>573</v>
      </c>
      <c r="B109" s="153">
        <v>0</v>
      </c>
      <c r="C109" s="153">
        <v>0</v>
      </c>
      <c r="D109" s="153">
        <v>0</v>
      </c>
      <c r="E109" s="153">
        <v>0</v>
      </c>
      <c r="F109" s="153">
        <v>0</v>
      </c>
      <c r="G109" s="153">
        <v>0</v>
      </c>
      <c r="H109" s="153">
        <v>0</v>
      </c>
      <c r="I109" s="153">
        <v>0</v>
      </c>
      <c r="J109" s="153">
        <v>0</v>
      </c>
      <c r="K109" s="153">
        <v>0</v>
      </c>
      <c r="L109" s="153">
        <v>0</v>
      </c>
      <c r="M109" s="153">
        <v>0</v>
      </c>
      <c r="N109" s="162">
        <v>0</v>
      </c>
      <c r="O109" s="165"/>
      <c r="R109" s="152" t="s">
        <v>40</v>
      </c>
    </row>
    <row r="110" spans="1:18" x14ac:dyDescent="0.2">
      <c r="A110" s="161" t="s">
        <v>573</v>
      </c>
      <c r="B110" s="153">
        <v>0</v>
      </c>
      <c r="C110" s="153">
        <v>0</v>
      </c>
      <c r="D110" s="153">
        <v>0</v>
      </c>
      <c r="E110" s="153">
        <v>0</v>
      </c>
      <c r="F110" s="153">
        <v>0</v>
      </c>
      <c r="G110" s="153">
        <v>0</v>
      </c>
      <c r="H110" s="153">
        <v>0</v>
      </c>
      <c r="I110" s="153">
        <v>0</v>
      </c>
      <c r="J110" s="153">
        <v>0</v>
      </c>
      <c r="K110" s="153">
        <v>0</v>
      </c>
      <c r="L110" s="153">
        <v>0</v>
      </c>
      <c r="M110" s="153">
        <v>0</v>
      </c>
      <c r="N110" s="162">
        <v>0</v>
      </c>
      <c r="O110" s="165"/>
      <c r="R110" s="152"/>
    </row>
    <row r="111" spans="1:18" x14ac:dyDescent="0.2">
      <c r="A111" s="161" t="s">
        <v>573</v>
      </c>
      <c r="B111" s="153">
        <v>0</v>
      </c>
      <c r="C111" s="153">
        <v>0</v>
      </c>
      <c r="D111" s="153">
        <v>0</v>
      </c>
      <c r="E111" s="153">
        <v>0</v>
      </c>
      <c r="F111" s="153">
        <v>0</v>
      </c>
      <c r="G111" s="153">
        <v>0</v>
      </c>
      <c r="H111" s="153">
        <v>0</v>
      </c>
      <c r="I111" s="153">
        <v>0</v>
      </c>
      <c r="J111" s="153">
        <v>0</v>
      </c>
      <c r="K111" s="153">
        <v>0</v>
      </c>
      <c r="L111" s="153">
        <v>0</v>
      </c>
      <c r="M111" s="153">
        <v>0</v>
      </c>
      <c r="N111" s="162">
        <v>0</v>
      </c>
      <c r="O111" s="165"/>
      <c r="R111" s="152"/>
    </row>
    <row r="112" spans="1:18" x14ac:dyDescent="0.2">
      <c r="A112" s="161" t="s">
        <v>573</v>
      </c>
      <c r="B112" s="153">
        <v>0</v>
      </c>
      <c r="C112" s="153">
        <v>0</v>
      </c>
      <c r="D112" s="153">
        <v>0</v>
      </c>
      <c r="E112" s="153">
        <v>0</v>
      </c>
      <c r="F112" s="153">
        <v>0</v>
      </c>
      <c r="G112" s="153">
        <v>0</v>
      </c>
      <c r="H112" s="153">
        <v>0</v>
      </c>
      <c r="I112" s="153">
        <v>0</v>
      </c>
      <c r="J112" s="153">
        <v>0</v>
      </c>
      <c r="K112" s="153">
        <v>0</v>
      </c>
      <c r="L112" s="153">
        <v>0</v>
      </c>
      <c r="M112" s="153">
        <v>0</v>
      </c>
      <c r="N112" s="162">
        <v>0</v>
      </c>
      <c r="O112" s="165"/>
      <c r="R112" s="152"/>
    </row>
    <row r="113" spans="1:18" x14ac:dyDescent="0.2">
      <c r="A113" s="161" t="s">
        <v>497</v>
      </c>
      <c r="B113" s="153">
        <v>8140.6666666666661</v>
      </c>
      <c r="C113" s="153">
        <v>0</v>
      </c>
      <c r="D113" s="153">
        <v>0</v>
      </c>
      <c r="E113" s="153">
        <v>0</v>
      </c>
      <c r="F113" s="153">
        <v>0</v>
      </c>
      <c r="G113" s="153">
        <v>8140.6666666666661</v>
      </c>
      <c r="H113" s="153">
        <v>0</v>
      </c>
      <c r="I113" s="153">
        <v>0</v>
      </c>
      <c r="J113" s="153">
        <v>0</v>
      </c>
      <c r="K113" s="153">
        <v>8140.6666666666661</v>
      </c>
      <c r="L113" s="153">
        <v>0</v>
      </c>
      <c r="M113" s="153">
        <v>0</v>
      </c>
      <c r="N113" s="162">
        <v>24422</v>
      </c>
      <c r="O113" s="165"/>
      <c r="R113" s="152" t="s">
        <v>40</v>
      </c>
    </row>
    <row r="114" spans="1:18" x14ac:dyDescent="0.2">
      <c r="A114" s="161" t="s">
        <v>531</v>
      </c>
      <c r="B114" s="153">
        <v>0</v>
      </c>
      <c r="C114" s="153">
        <v>0</v>
      </c>
      <c r="D114" s="153">
        <v>0</v>
      </c>
      <c r="E114" s="153">
        <v>1672</v>
      </c>
      <c r="F114" s="153">
        <v>0</v>
      </c>
      <c r="G114" s="153">
        <v>0</v>
      </c>
      <c r="H114" s="153">
        <v>0</v>
      </c>
      <c r="I114" s="153">
        <v>0</v>
      </c>
      <c r="J114" s="153">
        <v>0</v>
      </c>
      <c r="K114" s="153">
        <v>0</v>
      </c>
      <c r="L114" s="153">
        <v>0</v>
      </c>
      <c r="M114" s="153">
        <v>0</v>
      </c>
      <c r="N114" s="162">
        <v>1672</v>
      </c>
      <c r="O114" s="165"/>
      <c r="R114" s="152" t="s">
        <v>40</v>
      </c>
    </row>
    <row r="115" spans="1:18" x14ac:dyDescent="0.2">
      <c r="A115" s="161" t="s">
        <v>593</v>
      </c>
      <c r="B115" s="153">
        <v>0</v>
      </c>
      <c r="C115" s="153">
        <v>0</v>
      </c>
      <c r="D115" s="153">
        <v>0</v>
      </c>
      <c r="E115" s="153">
        <v>0</v>
      </c>
      <c r="F115" s="153">
        <v>0</v>
      </c>
      <c r="G115" s="153">
        <v>0</v>
      </c>
      <c r="H115" s="153">
        <v>0</v>
      </c>
      <c r="I115" s="153">
        <v>0</v>
      </c>
      <c r="J115" s="153">
        <v>100</v>
      </c>
      <c r="K115" s="153">
        <v>0</v>
      </c>
      <c r="L115" s="153">
        <v>0</v>
      </c>
      <c r="M115" s="153">
        <v>0</v>
      </c>
      <c r="N115" s="162">
        <v>100</v>
      </c>
      <c r="O115" s="165"/>
      <c r="R115" s="152" t="s">
        <v>40</v>
      </c>
    </row>
    <row r="116" spans="1:18" x14ac:dyDescent="0.2">
      <c r="A116" s="161" t="s">
        <v>547</v>
      </c>
      <c r="B116" s="153">
        <v>0</v>
      </c>
      <c r="C116" s="153">
        <v>2973</v>
      </c>
      <c r="D116" s="153">
        <v>0</v>
      </c>
      <c r="E116" s="153">
        <v>0</v>
      </c>
      <c r="F116" s="153">
        <v>0</v>
      </c>
      <c r="G116" s="153">
        <v>0</v>
      </c>
      <c r="H116" s="153">
        <v>0</v>
      </c>
      <c r="I116" s="153">
        <v>0</v>
      </c>
      <c r="J116" s="153">
        <v>0</v>
      </c>
      <c r="K116" s="153">
        <v>0</v>
      </c>
      <c r="L116" s="153">
        <v>0</v>
      </c>
      <c r="M116" s="153">
        <v>0</v>
      </c>
      <c r="N116" s="162">
        <v>2973</v>
      </c>
      <c r="O116" s="165"/>
      <c r="R116" s="152" t="s">
        <v>40</v>
      </c>
    </row>
    <row r="117" spans="1:18" x14ac:dyDescent="0.2">
      <c r="A117" s="161" t="s">
        <v>516</v>
      </c>
      <c r="B117" s="153">
        <v>0</v>
      </c>
      <c r="C117" s="153">
        <v>0</v>
      </c>
      <c r="D117" s="153">
        <v>0</v>
      </c>
      <c r="E117" s="153">
        <v>0</v>
      </c>
      <c r="F117" s="153">
        <v>0</v>
      </c>
      <c r="G117" s="153">
        <v>0</v>
      </c>
      <c r="H117" s="153">
        <v>0</v>
      </c>
      <c r="I117" s="153">
        <v>0</v>
      </c>
      <c r="J117" s="153">
        <v>0</v>
      </c>
      <c r="K117" s="153">
        <v>0</v>
      </c>
      <c r="L117" s="153">
        <v>0</v>
      </c>
      <c r="M117" s="153">
        <v>0</v>
      </c>
      <c r="N117" s="162">
        <v>0</v>
      </c>
      <c r="O117" s="165"/>
      <c r="R117" s="152" t="s">
        <v>40</v>
      </c>
    </row>
    <row r="118" spans="1:18" x14ac:dyDescent="0.2">
      <c r="A118" s="161" t="s">
        <v>513</v>
      </c>
      <c r="B118" s="153">
        <v>1237.5757575757577</v>
      </c>
      <c r="C118" s="153">
        <v>1070.909090909091</v>
      </c>
      <c r="D118" s="153">
        <v>1136.909090909091</v>
      </c>
      <c r="E118" s="153">
        <v>1320.909090909091</v>
      </c>
      <c r="F118" s="153">
        <v>0</v>
      </c>
      <c r="G118" s="153">
        <v>1237.5757575757577</v>
      </c>
      <c r="H118" s="153">
        <v>1070.909090909091</v>
      </c>
      <c r="I118" s="153">
        <v>1070.909090909091</v>
      </c>
      <c r="J118" s="153">
        <v>1070.909090909091</v>
      </c>
      <c r="K118" s="153">
        <v>1237.5757575757577</v>
      </c>
      <c r="L118" s="153">
        <v>1070.909090909091</v>
      </c>
      <c r="M118" s="153">
        <v>1070.909090909091</v>
      </c>
      <c r="N118" s="162">
        <v>12596</v>
      </c>
      <c r="O118" s="165"/>
      <c r="R118" s="152" t="s">
        <v>40</v>
      </c>
    </row>
    <row r="119" spans="1:18" x14ac:dyDescent="0.2">
      <c r="A119" s="183" t="s">
        <v>576</v>
      </c>
      <c r="B119" s="184"/>
      <c r="C119" s="184"/>
      <c r="D119" s="184"/>
      <c r="E119" s="184"/>
      <c r="F119" s="184"/>
      <c r="G119" s="184"/>
      <c r="H119" s="184"/>
      <c r="I119" s="184"/>
      <c r="J119" s="184"/>
      <c r="K119" s="184"/>
      <c r="L119" s="184"/>
      <c r="M119" s="184"/>
      <c r="N119" s="185"/>
      <c r="O119" s="165"/>
      <c r="R119" s="152" t="s">
        <v>40</v>
      </c>
    </row>
    <row r="120" spans="1:18" x14ac:dyDescent="0.2">
      <c r="A120" s="161" t="s">
        <v>333</v>
      </c>
      <c r="B120" s="153">
        <v>978.18181818181813</v>
      </c>
      <c r="C120" s="153">
        <v>978.18181818181813</v>
      </c>
      <c r="D120" s="153">
        <v>978.18181818181813</v>
      </c>
      <c r="E120" s="153">
        <v>978.18181818181813</v>
      </c>
      <c r="F120" s="153">
        <v>0</v>
      </c>
      <c r="G120" s="153">
        <v>978.18181818181813</v>
      </c>
      <c r="H120" s="153">
        <v>978.18181818181813</v>
      </c>
      <c r="I120" s="153">
        <v>978.18181818181813</v>
      </c>
      <c r="J120" s="153">
        <v>978.18181818181813</v>
      </c>
      <c r="K120" s="153">
        <v>978.18181818181813</v>
      </c>
      <c r="L120" s="153">
        <v>978.18181818181813</v>
      </c>
      <c r="M120" s="153">
        <v>978.18181818181813</v>
      </c>
      <c r="N120" s="162">
        <v>10760</v>
      </c>
      <c r="O120" s="165"/>
      <c r="R120" s="152" t="s">
        <v>40</v>
      </c>
    </row>
    <row r="121" spans="1:18" x14ac:dyDescent="0.2">
      <c r="A121" s="161" t="s">
        <v>594</v>
      </c>
      <c r="B121" s="153">
        <v>2135.25</v>
      </c>
      <c r="C121" s="153">
        <v>2135.25</v>
      </c>
      <c r="D121" s="153">
        <v>2135.25</v>
      </c>
      <c r="E121" s="153">
        <v>2135.25</v>
      </c>
      <c r="F121" s="153">
        <v>0</v>
      </c>
      <c r="G121" s="153">
        <v>0</v>
      </c>
      <c r="H121" s="153">
        <v>0</v>
      </c>
      <c r="I121" s="153">
        <v>0</v>
      </c>
      <c r="J121" s="153">
        <v>0</v>
      </c>
      <c r="K121" s="153">
        <v>0</v>
      </c>
      <c r="L121" s="153">
        <v>0</v>
      </c>
      <c r="M121" s="153">
        <v>0</v>
      </c>
      <c r="N121" s="162">
        <v>8156</v>
      </c>
      <c r="O121" s="165"/>
      <c r="R121" s="152" t="s">
        <v>40</v>
      </c>
    </row>
    <row r="122" spans="1:18" x14ac:dyDescent="0.2">
      <c r="A122" s="161" t="s">
        <v>577</v>
      </c>
      <c r="B122" s="153">
        <v>5576.666666666667</v>
      </c>
      <c r="C122" s="153">
        <v>0</v>
      </c>
      <c r="D122" s="153">
        <v>0</v>
      </c>
      <c r="E122" s="153">
        <v>0</v>
      </c>
      <c r="F122" s="153">
        <v>0</v>
      </c>
      <c r="G122" s="153">
        <v>5576.666666666667</v>
      </c>
      <c r="H122" s="153">
        <v>0</v>
      </c>
      <c r="I122" s="153">
        <v>0</v>
      </c>
      <c r="J122" s="153">
        <v>0</v>
      </c>
      <c r="K122" s="153">
        <v>5576.666666666667</v>
      </c>
      <c r="L122" s="153">
        <v>0</v>
      </c>
      <c r="M122" s="153">
        <v>0</v>
      </c>
      <c r="N122" s="162">
        <v>16730</v>
      </c>
      <c r="O122" s="165"/>
      <c r="R122" s="152" t="s">
        <v>40</v>
      </c>
    </row>
    <row r="123" spans="1:18" x14ac:dyDescent="0.2">
      <c r="A123" s="161" t="s">
        <v>595</v>
      </c>
      <c r="B123" s="153">
        <v>5171</v>
      </c>
      <c r="C123" s="153">
        <v>0</v>
      </c>
      <c r="D123" s="153">
        <v>0</v>
      </c>
      <c r="E123" s="153">
        <v>0</v>
      </c>
      <c r="F123" s="153">
        <v>0</v>
      </c>
      <c r="G123" s="153">
        <v>5171</v>
      </c>
      <c r="H123" s="153">
        <v>0</v>
      </c>
      <c r="I123" s="153">
        <v>0</v>
      </c>
      <c r="J123" s="153">
        <v>0</v>
      </c>
      <c r="K123" s="153">
        <v>5171</v>
      </c>
      <c r="L123" s="153">
        <v>0</v>
      </c>
      <c r="M123" s="153">
        <v>0</v>
      </c>
      <c r="N123" s="162">
        <v>15513</v>
      </c>
      <c r="O123" s="165"/>
      <c r="R123" s="152" t="s">
        <v>40</v>
      </c>
    </row>
    <row r="124" spans="1:18" x14ac:dyDescent="0.2">
      <c r="A124" s="161" t="s">
        <v>573</v>
      </c>
      <c r="B124" s="153">
        <v>0</v>
      </c>
      <c r="C124" s="153">
        <v>0</v>
      </c>
      <c r="D124" s="153">
        <v>0</v>
      </c>
      <c r="E124" s="153">
        <v>0</v>
      </c>
      <c r="F124" s="153">
        <v>0</v>
      </c>
      <c r="G124" s="153">
        <v>0</v>
      </c>
      <c r="H124" s="153">
        <v>0</v>
      </c>
      <c r="I124" s="153">
        <v>0</v>
      </c>
      <c r="J124" s="153">
        <v>0</v>
      </c>
      <c r="K124" s="153">
        <v>0</v>
      </c>
      <c r="L124" s="153">
        <v>0</v>
      </c>
      <c r="M124" s="153">
        <v>0</v>
      </c>
      <c r="N124" s="162">
        <v>0</v>
      </c>
      <c r="O124" s="165"/>
      <c r="R124" s="152"/>
    </row>
    <row r="125" spans="1:18" x14ac:dyDescent="0.2">
      <c r="A125" s="161" t="s">
        <v>573</v>
      </c>
      <c r="B125" s="153">
        <v>0</v>
      </c>
      <c r="C125" s="153">
        <v>0</v>
      </c>
      <c r="D125" s="153">
        <v>0</v>
      </c>
      <c r="E125" s="153">
        <v>0</v>
      </c>
      <c r="F125" s="153">
        <v>0</v>
      </c>
      <c r="G125" s="153">
        <v>0</v>
      </c>
      <c r="H125" s="153">
        <v>0</v>
      </c>
      <c r="I125" s="153">
        <v>0</v>
      </c>
      <c r="J125" s="153">
        <v>0</v>
      </c>
      <c r="K125" s="153">
        <v>0</v>
      </c>
      <c r="L125" s="153">
        <v>0</v>
      </c>
      <c r="M125" s="153">
        <v>0</v>
      </c>
      <c r="N125" s="162">
        <v>0</v>
      </c>
      <c r="O125" s="165"/>
      <c r="R125" s="152"/>
    </row>
    <row r="126" spans="1:18" x14ac:dyDescent="0.2">
      <c r="A126" s="161" t="s">
        <v>573</v>
      </c>
      <c r="B126" s="153">
        <v>0</v>
      </c>
      <c r="C126" s="153">
        <v>0</v>
      </c>
      <c r="D126" s="153">
        <v>0</v>
      </c>
      <c r="E126" s="153">
        <v>0</v>
      </c>
      <c r="F126" s="153">
        <v>0</v>
      </c>
      <c r="G126" s="153">
        <v>0</v>
      </c>
      <c r="H126" s="153">
        <v>0</v>
      </c>
      <c r="I126" s="153">
        <v>0</v>
      </c>
      <c r="J126" s="153">
        <v>0</v>
      </c>
      <c r="K126" s="153">
        <v>0</v>
      </c>
      <c r="L126" s="153">
        <v>0</v>
      </c>
      <c r="M126" s="153">
        <v>0</v>
      </c>
      <c r="N126" s="162">
        <v>0</v>
      </c>
      <c r="O126" s="165"/>
      <c r="R126" s="152"/>
    </row>
    <row r="127" spans="1:18" x14ac:dyDescent="0.2">
      <c r="A127" s="161" t="s">
        <v>573</v>
      </c>
      <c r="B127" s="153">
        <v>0</v>
      </c>
      <c r="C127" s="153">
        <v>0</v>
      </c>
      <c r="D127" s="153">
        <v>0</v>
      </c>
      <c r="E127" s="153">
        <v>0</v>
      </c>
      <c r="F127" s="153">
        <v>0</v>
      </c>
      <c r="G127" s="153">
        <v>0</v>
      </c>
      <c r="H127" s="153">
        <v>0</v>
      </c>
      <c r="I127" s="153">
        <v>0</v>
      </c>
      <c r="J127" s="153">
        <v>0</v>
      </c>
      <c r="K127" s="153">
        <v>0</v>
      </c>
      <c r="L127" s="153">
        <v>0</v>
      </c>
      <c r="M127" s="153">
        <v>0</v>
      </c>
      <c r="N127" s="162">
        <v>0</v>
      </c>
      <c r="O127" s="165"/>
      <c r="R127" s="152"/>
    </row>
    <row r="128" spans="1:18" x14ac:dyDescent="0.2">
      <c r="A128" s="161" t="s">
        <v>573</v>
      </c>
      <c r="B128" s="153">
        <v>0</v>
      </c>
      <c r="C128" s="153">
        <v>0</v>
      </c>
      <c r="D128" s="153">
        <v>0</v>
      </c>
      <c r="E128" s="153">
        <v>0</v>
      </c>
      <c r="F128" s="153">
        <v>0</v>
      </c>
      <c r="G128" s="153">
        <v>0</v>
      </c>
      <c r="H128" s="153">
        <v>0</v>
      </c>
      <c r="I128" s="153">
        <v>0</v>
      </c>
      <c r="J128" s="153">
        <v>0</v>
      </c>
      <c r="K128" s="153">
        <v>0</v>
      </c>
      <c r="L128" s="153">
        <v>0</v>
      </c>
      <c r="M128" s="153">
        <v>0</v>
      </c>
      <c r="N128" s="162">
        <v>0</v>
      </c>
      <c r="O128" s="165"/>
      <c r="R128" s="152"/>
    </row>
    <row r="129" spans="1:18" x14ac:dyDescent="0.2">
      <c r="A129" s="161" t="s">
        <v>573</v>
      </c>
      <c r="B129" s="153">
        <v>0</v>
      </c>
      <c r="C129" s="153">
        <v>0</v>
      </c>
      <c r="D129" s="153">
        <v>0</v>
      </c>
      <c r="E129" s="153">
        <v>0</v>
      </c>
      <c r="F129" s="153">
        <v>0</v>
      </c>
      <c r="G129" s="153">
        <v>0</v>
      </c>
      <c r="H129" s="153">
        <v>0</v>
      </c>
      <c r="I129" s="153">
        <v>0</v>
      </c>
      <c r="J129" s="153">
        <v>0</v>
      </c>
      <c r="K129" s="153">
        <v>0</v>
      </c>
      <c r="L129" s="153">
        <v>0</v>
      </c>
      <c r="M129" s="153">
        <v>0</v>
      </c>
      <c r="N129" s="162">
        <v>0</v>
      </c>
      <c r="O129" s="165"/>
      <c r="R129" s="152" t="s">
        <v>40</v>
      </c>
    </row>
    <row r="130" spans="1:18" x14ac:dyDescent="0.2">
      <c r="A130" s="161" t="s">
        <v>573</v>
      </c>
      <c r="B130" s="153">
        <v>0</v>
      </c>
      <c r="C130" s="153">
        <v>0</v>
      </c>
      <c r="D130" s="153">
        <v>0</v>
      </c>
      <c r="E130" s="153">
        <v>0</v>
      </c>
      <c r="F130" s="153">
        <v>0</v>
      </c>
      <c r="G130" s="153">
        <v>0</v>
      </c>
      <c r="H130" s="153">
        <v>0</v>
      </c>
      <c r="I130" s="153">
        <v>0</v>
      </c>
      <c r="J130" s="153">
        <v>0</v>
      </c>
      <c r="K130" s="153">
        <v>0</v>
      </c>
      <c r="L130" s="153">
        <v>0</v>
      </c>
      <c r="M130" s="153">
        <v>0</v>
      </c>
      <c r="N130" s="162">
        <v>0</v>
      </c>
      <c r="O130" s="165"/>
      <c r="R130" s="152" t="s">
        <v>40</v>
      </c>
    </row>
    <row r="131" spans="1:18" x14ac:dyDescent="0.2">
      <c r="A131" s="161" t="s">
        <v>573</v>
      </c>
      <c r="B131" s="153">
        <v>0</v>
      </c>
      <c r="C131" s="153">
        <v>0</v>
      </c>
      <c r="D131" s="153">
        <v>0</v>
      </c>
      <c r="E131" s="153">
        <v>0</v>
      </c>
      <c r="F131" s="153">
        <v>0</v>
      </c>
      <c r="G131" s="153">
        <v>0</v>
      </c>
      <c r="H131" s="153">
        <v>0</v>
      </c>
      <c r="I131" s="153">
        <v>0</v>
      </c>
      <c r="J131" s="153">
        <v>0</v>
      </c>
      <c r="K131" s="153">
        <v>0</v>
      </c>
      <c r="L131" s="153">
        <v>0</v>
      </c>
      <c r="M131" s="153">
        <v>0</v>
      </c>
      <c r="N131" s="162">
        <v>0</v>
      </c>
      <c r="O131" s="165"/>
      <c r="R131" s="152" t="s">
        <v>40</v>
      </c>
    </row>
    <row r="132" spans="1:18" x14ac:dyDescent="0.2">
      <c r="A132" s="161" t="s">
        <v>573</v>
      </c>
      <c r="B132" s="153">
        <v>0</v>
      </c>
      <c r="C132" s="153">
        <v>0</v>
      </c>
      <c r="D132" s="153">
        <v>0</v>
      </c>
      <c r="E132" s="153">
        <v>0</v>
      </c>
      <c r="F132" s="153">
        <v>0</v>
      </c>
      <c r="G132" s="153">
        <v>0</v>
      </c>
      <c r="H132" s="153">
        <v>0</v>
      </c>
      <c r="I132" s="153">
        <v>0</v>
      </c>
      <c r="J132" s="153">
        <v>0</v>
      </c>
      <c r="K132" s="153">
        <v>0</v>
      </c>
      <c r="L132" s="153">
        <v>0</v>
      </c>
      <c r="M132" s="153">
        <v>0</v>
      </c>
      <c r="N132" s="162">
        <v>0</v>
      </c>
      <c r="O132" s="165"/>
      <c r="R132" s="152" t="s">
        <v>40</v>
      </c>
    </row>
    <row r="133" spans="1:18" x14ac:dyDescent="0.2">
      <c r="A133" s="161" t="s">
        <v>573</v>
      </c>
      <c r="B133" s="153">
        <v>0</v>
      </c>
      <c r="C133" s="153">
        <v>0</v>
      </c>
      <c r="D133" s="153">
        <v>0</v>
      </c>
      <c r="E133" s="153">
        <v>0</v>
      </c>
      <c r="F133" s="153">
        <v>0</v>
      </c>
      <c r="G133" s="153">
        <v>0</v>
      </c>
      <c r="H133" s="153">
        <v>0</v>
      </c>
      <c r="I133" s="153">
        <v>0</v>
      </c>
      <c r="J133" s="153">
        <v>0</v>
      </c>
      <c r="K133" s="153">
        <v>0</v>
      </c>
      <c r="L133" s="153">
        <v>0</v>
      </c>
      <c r="M133" s="153">
        <v>0</v>
      </c>
      <c r="N133" s="162">
        <v>0</v>
      </c>
      <c r="O133" s="165"/>
      <c r="R133" s="152" t="s">
        <v>40</v>
      </c>
    </row>
    <row r="134" spans="1:18" x14ac:dyDescent="0.2">
      <c r="A134" s="161" t="s">
        <v>573</v>
      </c>
      <c r="B134" s="153">
        <v>0</v>
      </c>
      <c r="C134" s="153">
        <v>0</v>
      </c>
      <c r="D134" s="153">
        <v>0</v>
      </c>
      <c r="E134" s="153">
        <v>0</v>
      </c>
      <c r="F134" s="153">
        <v>0</v>
      </c>
      <c r="G134" s="153">
        <v>0</v>
      </c>
      <c r="H134" s="153">
        <v>0</v>
      </c>
      <c r="I134" s="153">
        <v>0</v>
      </c>
      <c r="J134" s="153">
        <v>0</v>
      </c>
      <c r="K134" s="153">
        <v>0</v>
      </c>
      <c r="L134" s="153">
        <v>0</v>
      </c>
      <c r="M134" s="153">
        <v>0</v>
      </c>
      <c r="N134" s="162">
        <v>0</v>
      </c>
      <c r="O134" s="165"/>
      <c r="R134" s="152" t="s">
        <v>40</v>
      </c>
    </row>
    <row r="135" spans="1:18" x14ac:dyDescent="0.2">
      <c r="A135" s="161" t="s">
        <v>573</v>
      </c>
      <c r="B135" s="153">
        <v>0</v>
      </c>
      <c r="C135" s="153">
        <v>0</v>
      </c>
      <c r="D135" s="153">
        <v>0</v>
      </c>
      <c r="E135" s="153">
        <v>0</v>
      </c>
      <c r="F135" s="153">
        <v>0</v>
      </c>
      <c r="G135" s="153">
        <v>0</v>
      </c>
      <c r="H135" s="153">
        <v>0</v>
      </c>
      <c r="I135" s="153">
        <v>0</v>
      </c>
      <c r="J135" s="153">
        <v>0</v>
      </c>
      <c r="K135" s="153">
        <v>0</v>
      </c>
      <c r="L135" s="153">
        <v>0</v>
      </c>
      <c r="M135" s="153">
        <v>0</v>
      </c>
      <c r="N135" s="162">
        <v>0</v>
      </c>
      <c r="O135" s="165"/>
      <c r="R135" s="152"/>
    </row>
    <row r="136" spans="1:18" x14ac:dyDescent="0.2">
      <c r="A136" s="161" t="s">
        <v>573</v>
      </c>
      <c r="B136" s="153">
        <v>0</v>
      </c>
      <c r="C136" s="153">
        <v>0</v>
      </c>
      <c r="D136" s="153">
        <v>0</v>
      </c>
      <c r="E136" s="153">
        <v>0</v>
      </c>
      <c r="F136" s="153">
        <v>0</v>
      </c>
      <c r="G136" s="153">
        <v>0</v>
      </c>
      <c r="H136" s="153">
        <v>0</v>
      </c>
      <c r="I136" s="153">
        <v>0</v>
      </c>
      <c r="J136" s="153">
        <v>0</v>
      </c>
      <c r="K136" s="153">
        <v>0</v>
      </c>
      <c r="L136" s="153">
        <v>0</v>
      </c>
      <c r="M136" s="153">
        <v>0</v>
      </c>
      <c r="N136" s="162">
        <v>0</v>
      </c>
      <c r="O136" s="165"/>
      <c r="R136" s="152"/>
    </row>
    <row r="137" spans="1:18" x14ac:dyDescent="0.2">
      <c r="A137" s="161" t="s">
        <v>573</v>
      </c>
      <c r="B137" s="153">
        <v>0</v>
      </c>
      <c r="C137" s="153">
        <v>0</v>
      </c>
      <c r="D137" s="153">
        <v>0</v>
      </c>
      <c r="E137" s="153">
        <v>0</v>
      </c>
      <c r="F137" s="153">
        <v>0</v>
      </c>
      <c r="G137" s="153">
        <v>0</v>
      </c>
      <c r="H137" s="153">
        <v>0</v>
      </c>
      <c r="I137" s="153">
        <v>0</v>
      </c>
      <c r="J137" s="153">
        <v>0</v>
      </c>
      <c r="K137" s="153">
        <v>0</v>
      </c>
      <c r="L137" s="153">
        <v>0</v>
      </c>
      <c r="M137" s="153">
        <v>0</v>
      </c>
      <c r="N137" s="162">
        <v>0</v>
      </c>
      <c r="O137" s="165"/>
      <c r="R137" s="152"/>
    </row>
    <row r="138" spans="1:18" x14ac:dyDescent="0.2">
      <c r="A138" s="161" t="s">
        <v>573</v>
      </c>
      <c r="B138" s="153">
        <v>0</v>
      </c>
      <c r="C138" s="153">
        <v>0</v>
      </c>
      <c r="D138" s="153">
        <v>0</v>
      </c>
      <c r="E138" s="153">
        <v>0</v>
      </c>
      <c r="F138" s="153">
        <v>0</v>
      </c>
      <c r="G138" s="153">
        <v>0</v>
      </c>
      <c r="H138" s="153">
        <v>0</v>
      </c>
      <c r="I138" s="153">
        <v>0</v>
      </c>
      <c r="J138" s="153">
        <v>0</v>
      </c>
      <c r="K138" s="153">
        <v>0</v>
      </c>
      <c r="L138" s="153">
        <v>0</v>
      </c>
      <c r="M138" s="153">
        <v>0</v>
      </c>
      <c r="N138" s="162">
        <v>0</v>
      </c>
      <c r="O138" s="165"/>
      <c r="R138" s="152" t="s">
        <v>40</v>
      </c>
    </row>
    <row r="139" spans="1:18" x14ac:dyDescent="0.2">
      <c r="A139" s="161" t="s">
        <v>573</v>
      </c>
      <c r="B139" s="153">
        <v>0</v>
      </c>
      <c r="C139" s="153">
        <v>0</v>
      </c>
      <c r="D139" s="153">
        <v>0</v>
      </c>
      <c r="E139" s="153">
        <v>0</v>
      </c>
      <c r="F139" s="153">
        <v>0</v>
      </c>
      <c r="G139" s="153">
        <v>0</v>
      </c>
      <c r="H139" s="153">
        <v>0</v>
      </c>
      <c r="I139" s="153">
        <v>0</v>
      </c>
      <c r="J139" s="153">
        <v>0</v>
      </c>
      <c r="K139" s="153">
        <v>0</v>
      </c>
      <c r="L139" s="153">
        <v>0</v>
      </c>
      <c r="M139" s="153">
        <v>0</v>
      </c>
      <c r="N139" s="162">
        <v>0</v>
      </c>
      <c r="O139" s="165"/>
      <c r="R139" s="152"/>
    </row>
    <row r="140" spans="1:18" x14ac:dyDescent="0.2">
      <c r="A140" s="161" t="s">
        <v>573</v>
      </c>
      <c r="B140" s="153">
        <v>0</v>
      </c>
      <c r="C140" s="153">
        <v>0</v>
      </c>
      <c r="D140" s="153">
        <v>0</v>
      </c>
      <c r="E140" s="153">
        <v>0</v>
      </c>
      <c r="F140" s="153">
        <v>0</v>
      </c>
      <c r="G140" s="153">
        <v>0</v>
      </c>
      <c r="H140" s="153">
        <v>0</v>
      </c>
      <c r="I140" s="153">
        <v>0</v>
      </c>
      <c r="J140" s="153">
        <v>0</v>
      </c>
      <c r="K140" s="153">
        <v>0</v>
      </c>
      <c r="L140" s="153">
        <v>0</v>
      </c>
      <c r="M140" s="153">
        <v>0</v>
      </c>
      <c r="N140" s="162">
        <v>0</v>
      </c>
      <c r="O140" s="165"/>
      <c r="R140" s="152"/>
    </row>
    <row r="141" spans="1:18" x14ac:dyDescent="0.2">
      <c r="A141" s="161" t="s">
        <v>573</v>
      </c>
      <c r="B141" s="153">
        <v>0</v>
      </c>
      <c r="C141" s="153">
        <v>0</v>
      </c>
      <c r="D141" s="153">
        <v>0</v>
      </c>
      <c r="E141" s="153">
        <v>0</v>
      </c>
      <c r="F141" s="153">
        <v>0</v>
      </c>
      <c r="G141" s="153">
        <v>0</v>
      </c>
      <c r="H141" s="153">
        <v>0</v>
      </c>
      <c r="I141" s="153">
        <v>0</v>
      </c>
      <c r="J141" s="153">
        <v>0</v>
      </c>
      <c r="K141" s="153">
        <v>0</v>
      </c>
      <c r="L141" s="153">
        <v>0</v>
      </c>
      <c r="M141" s="153">
        <v>0</v>
      </c>
      <c r="N141" s="162">
        <v>0</v>
      </c>
      <c r="O141" s="165"/>
      <c r="R141" s="152"/>
    </row>
    <row r="142" spans="1:18" ht="13.5" thickBot="1" x14ac:dyDescent="0.25">
      <c r="A142" s="161" t="s">
        <v>573</v>
      </c>
      <c r="B142" s="153">
        <v>0</v>
      </c>
      <c r="C142" s="153">
        <v>0</v>
      </c>
      <c r="D142" s="153">
        <v>0</v>
      </c>
      <c r="E142" s="153">
        <v>0</v>
      </c>
      <c r="F142" s="153">
        <v>0</v>
      </c>
      <c r="G142" s="153">
        <v>0</v>
      </c>
      <c r="H142" s="153">
        <v>0</v>
      </c>
      <c r="I142" s="153">
        <v>0</v>
      </c>
      <c r="J142" s="153">
        <v>0</v>
      </c>
      <c r="K142" s="153">
        <v>0</v>
      </c>
      <c r="L142" s="153">
        <v>0</v>
      </c>
      <c r="M142" s="153">
        <v>0</v>
      </c>
      <c r="N142" s="162">
        <v>0</v>
      </c>
      <c r="O142" s="165"/>
      <c r="R142" s="152"/>
    </row>
    <row r="143" spans="1:18" s="75" customFormat="1" ht="13.5" thickBot="1" x14ac:dyDescent="0.25">
      <c r="A143" s="179" t="s">
        <v>62</v>
      </c>
      <c r="B143" s="178">
        <v>77677.973939393938</v>
      </c>
      <c r="C143" s="178">
        <v>46117.463939393921</v>
      </c>
      <c r="D143" s="178">
        <v>41468.463939393921</v>
      </c>
      <c r="E143" s="178">
        <v>43660.973939393924</v>
      </c>
      <c r="F143" s="178">
        <v>36257.486666666657</v>
      </c>
      <c r="G143" s="178">
        <v>69624.053939393925</v>
      </c>
      <c r="H143" s="178">
        <v>39875.723939393924</v>
      </c>
      <c r="I143" s="178">
        <v>38224.213939393921</v>
      </c>
      <c r="J143" s="178">
        <v>38560.49393939392</v>
      </c>
      <c r="K143" s="178">
        <v>72061.373939393932</v>
      </c>
      <c r="L143" s="178">
        <v>38382.213939393921</v>
      </c>
      <c r="M143" s="178">
        <v>38224.893939393922</v>
      </c>
      <c r="N143" s="178">
        <v>580630</v>
      </c>
      <c r="O143" s="165"/>
    </row>
    <row r="144" spans="1:18" ht="6" customHeight="1" thickBot="1" x14ac:dyDescent="0.25">
      <c r="B144" s="155"/>
      <c r="C144" s="155"/>
      <c r="D144" s="155"/>
      <c r="E144" s="155"/>
      <c r="F144" s="155"/>
      <c r="G144" s="155"/>
      <c r="H144" s="155"/>
      <c r="I144" s="155"/>
      <c r="J144" s="155"/>
      <c r="K144" s="186"/>
      <c r="L144" s="187"/>
      <c r="M144" s="187"/>
      <c r="N144" s="188"/>
      <c r="O144" s="165"/>
    </row>
    <row r="145" spans="1:15" s="156" customFormat="1" ht="17.25" customHeight="1" thickBot="1" x14ac:dyDescent="0.3">
      <c r="A145" s="189" t="s">
        <v>64</v>
      </c>
      <c r="B145" s="190">
        <v>65916</v>
      </c>
      <c r="C145" s="190">
        <v>37672.92</v>
      </c>
      <c r="D145" s="190">
        <v>32201.350000000013</v>
      </c>
      <c r="E145" s="190">
        <v>34311.780000000035</v>
      </c>
      <c r="F145" s="190">
        <v>47805.700000000055</v>
      </c>
      <c r="G145" s="190">
        <v>50359.38000000007</v>
      </c>
      <c r="H145" s="190">
        <v>22022.720000000088</v>
      </c>
      <c r="I145" s="190">
        <v>25800.890000000101</v>
      </c>
      <c r="J145" s="190">
        <v>37981.570000000116</v>
      </c>
      <c r="K145" s="190">
        <v>43653.970000000125</v>
      </c>
      <c r="L145" s="190">
        <v>21934.990000000136</v>
      </c>
      <c r="M145" s="191">
        <v>24198.670000000151</v>
      </c>
      <c r="N145" s="192"/>
      <c r="O145" s="194"/>
    </row>
    <row r="146" spans="1:15" s="157" customFormat="1" ht="4.5" customHeight="1" thickBot="1" x14ac:dyDescent="0.25">
      <c r="N146" s="193"/>
      <c r="O146" s="165"/>
    </row>
    <row r="147" spans="1:15" s="156" customFormat="1" ht="18" customHeight="1" thickBot="1" x14ac:dyDescent="0.3">
      <c r="A147" s="189" t="s">
        <v>65</v>
      </c>
      <c r="B147" s="190">
        <v>37672.92</v>
      </c>
      <c r="C147" s="190">
        <v>32201.350000000013</v>
      </c>
      <c r="D147" s="190">
        <v>34311.780000000035</v>
      </c>
      <c r="E147" s="190">
        <v>47805.700000000055</v>
      </c>
      <c r="F147" s="190">
        <v>50359.38000000007</v>
      </c>
      <c r="G147" s="190">
        <v>22022.720000000088</v>
      </c>
      <c r="H147" s="190">
        <v>25800.890000000101</v>
      </c>
      <c r="I147" s="190">
        <v>37981.570000000116</v>
      </c>
      <c r="J147" s="190">
        <v>43653.970000000125</v>
      </c>
      <c r="K147" s="190">
        <v>21934.990000000136</v>
      </c>
      <c r="L147" s="190">
        <v>24198.670000000151</v>
      </c>
      <c r="M147" s="191">
        <v>29309.670000000158</v>
      </c>
      <c r="N147" s="192"/>
      <c r="O147" s="194"/>
    </row>
    <row r="148" spans="1:15" hidden="1" x14ac:dyDescent="0.2">
      <c r="B148" s="158">
        <v>0</v>
      </c>
      <c r="C148" s="158">
        <v>0</v>
      </c>
      <c r="D148" s="158">
        <v>0</v>
      </c>
      <c r="E148" s="158">
        <v>0</v>
      </c>
      <c r="F148" s="158">
        <v>0</v>
      </c>
      <c r="G148" s="158">
        <v>0</v>
      </c>
      <c r="H148" s="158">
        <v>0</v>
      </c>
      <c r="I148" s="158">
        <v>0</v>
      </c>
      <c r="J148" s="158">
        <v>0</v>
      </c>
      <c r="K148" s="158">
        <v>0</v>
      </c>
      <c r="L148" s="158">
        <v>0</v>
      </c>
      <c r="M148" s="158">
        <v>0</v>
      </c>
      <c r="N148" s="159">
        <v>0</v>
      </c>
      <c r="O148" s="165"/>
    </row>
    <row r="161" spans="15:15" ht="15" customHeight="1" x14ac:dyDescent="0.2">
      <c r="O161" s="165"/>
    </row>
    <row r="162" spans="15:15" ht="7.5" customHeight="1" x14ac:dyDescent="0.2">
      <c r="O162" s="165"/>
    </row>
    <row r="164" spans="15:15" ht="12.75" customHeight="1" x14ac:dyDescent="0.2">
      <c r="O164" s="165"/>
    </row>
    <row r="165" spans="15:15" ht="25.5" customHeight="1" x14ac:dyDescent="0.2">
      <c r="O165" s="165"/>
    </row>
    <row r="166" spans="15:15" ht="9.75" customHeight="1" x14ac:dyDescent="0.2">
      <c r="O166" s="165"/>
    </row>
    <row r="167" spans="15:15" ht="12.75" customHeight="1" x14ac:dyDescent="0.2">
      <c r="O167" s="165"/>
    </row>
    <row r="168" spans="15:15" ht="7.5" customHeight="1" x14ac:dyDescent="0.2">
      <c r="O168" s="165"/>
    </row>
    <row r="169" spans="15:15" ht="12" customHeight="1" x14ac:dyDescent="0.2">
      <c r="O169" s="165"/>
    </row>
    <row r="170" spans="15:15" ht="12" customHeight="1" x14ac:dyDescent="0.2">
      <c r="O170" s="165"/>
    </row>
    <row r="171" spans="15:15" ht="12" customHeight="1" x14ac:dyDescent="0.2">
      <c r="O171" s="165"/>
    </row>
    <row r="173" spans="15:15" ht="14.25" customHeight="1" x14ac:dyDescent="0.2">
      <c r="O173" s="165"/>
    </row>
    <row r="174" spans="15:15" ht="6" customHeight="1" x14ac:dyDescent="0.2">
      <c r="O174" s="165"/>
    </row>
    <row r="175" spans="15:15" ht="14.25" customHeight="1" x14ac:dyDescent="0.2">
      <c r="O175" s="165"/>
    </row>
    <row r="176" spans="15:15" ht="6" customHeight="1" x14ac:dyDescent="0.2">
      <c r="O176" s="165"/>
    </row>
    <row r="177" spans="15:15" ht="14.25" customHeight="1" x14ac:dyDescent="0.2">
      <c r="O177" s="165"/>
    </row>
    <row r="178" spans="15:15" ht="6" customHeight="1" x14ac:dyDescent="0.2">
      <c r="O178" s="165"/>
    </row>
    <row r="179" spans="15:15" ht="14.25" customHeight="1" x14ac:dyDescent="0.2">
      <c r="O179" s="165"/>
    </row>
    <row r="180" spans="15:15" ht="6" customHeight="1" x14ac:dyDescent="0.2">
      <c r="O180" s="165"/>
    </row>
    <row r="181" spans="15:15" ht="14.25" customHeight="1" x14ac:dyDescent="0.2">
      <c r="O181" s="165"/>
    </row>
    <row r="182" spans="15:15" ht="6" customHeight="1" x14ac:dyDescent="0.2">
      <c r="O182" s="165"/>
    </row>
    <row r="183" spans="15:15" ht="14.25" customHeight="1" x14ac:dyDescent="0.2">
      <c r="O183" s="165"/>
    </row>
    <row r="184" spans="15:15" ht="6" customHeight="1" x14ac:dyDescent="0.2">
      <c r="O184" s="165"/>
    </row>
    <row r="185" spans="15:15" ht="14.25" customHeight="1" x14ac:dyDescent="0.2">
      <c r="O185" s="165"/>
    </row>
    <row r="186" spans="15:15" ht="6" customHeight="1" x14ac:dyDescent="0.2">
      <c r="O186" s="165"/>
    </row>
    <row r="187" spans="15:15" ht="14.25" customHeight="1" x14ac:dyDescent="0.2">
      <c r="O187" s="165"/>
    </row>
    <row r="188" spans="15:15" ht="6" customHeight="1" x14ac:dyDescent="0.2">
      <c r="O188" s="165"/>
    </row>
    <row r="189" spans="15:15" ht="14.25" customHeight="1" x14ac:dyDescent="0.2">
      <c r="O189" s="165"/>
    </row>
    <row r="190" spans="15:15" ht="6" customHeight="1" x14ac:dyDescent="0.2">
      <c r="O190" s="165"/>
    </row>
    <row r="191" spans="15:15" ht="14.25" customHeight="1" x14ac:dyDescent="0.2">
      <c r="O191" s="165"/>
    </row>
    <row r="192" spans="15:15" ht="6" customHeight="1" x14ac:dyDescent="0.2">
      <c r="O192" s="165"/>
    </row>
    <row r="193" spans="15:15" ht="14.25" customHeight="1" x14ac:dyDescent="0.2">
      <c r="O193" s="165"/>
    </row>
    <row r="194" spans="15:15" ht="6" customHeight="1" x14ac:dyDescent="0.2">
      <c r="O194" s="165"/>
    </row>
    <row r="195" spans="15:15" ht="14.25" customHeight="1" x14ac:dyDescent="0.2">
      <c r="O195" s="165"/>
    </row>
    <row r="196" spans="15:15" ht="8.25" customHeight="1" x14ac:dyDescent="0.2">
      <c r="O196" s="165"/>
    </row>
    <row r="197" spans="15:15" ht="14.25" customHeight="1" x14ac:dyDescent="0.2">
      <c r="O197" s="165"/>
    </row>
    <row r="199" spans="15:15" ht="11.25" customHeight="1" x14ac:dyDescent="0.2">
      <c r="O199" s="165"/>
    </row>
    <row r="200" spans="15:15" ht="6" customHeight="1" x14ac:dyDescent="0.2">
      <c r="O200" s="165"/>
    </row>
    <row r="201" spans="15:15" ht="11.25" customHeight="1" x14ac:dyDescent="0.2">
      <c r="O201" s="165"/>
    </row>
    <row r="202" spans="15:15" ht="6" customHeight="1" x14ac:dyDescent="0.2">
      <c r="O202" s="165"/>
    </row>
    <row r="203" spans="15:15" ht="11.25" customHeight="1" x14ac:dyDescent="0.2">
      <c r="O203" s="165"/>
    </row>
    <row r="204" spans="15:15" ht="11.25" customHeight="1" x14ac:dyDescent="0.2">
      <c r="O204" s="165"/>
    </row>
    <row r="205" spans="15:15" ht="11.25" customHeight="1" x14ac:dyDescent="0.2">
      <c r="O205" s="165"/>
    </row>
    <row r="206" spans="15:15" ht="11.25" customHeight="1" x14ac:dyDescent="0.2">
      <c r="O206" s="165"/>
    </row>
    <row r="207" spans="15:15" ht="6" customHeight="1" x14ac:dyDescent="0.2">
      <c r="O207" s="165"/>
    </row>
    <row r="208" spans="15:15" ht="11.25" customHeight="1" x14ac:dyDescent="0.2">
      <c r="O208" s="165"/>
    </row>
    <row r="209" spans="15:15" ht="6" customHeight="1" x14ac:dyDescent="0.2">
      <c r="O209" s="165"/>
    </row>
    <row r="210" spans="15:15" ht="11.25" customHeight="1" x14ac:dyDescent="0.2">
      <c r="O210" s="165"/>
    </row>
    <row r="211" spans="15:15" ht="11.25" customHeight="1" x14ac:dyDescent="0.2">
      <c r="O211" s="165"/>
    </row>
    <row r="212" spans="15:15" ht="6" customHeight="1" x14ac:dyDescent="0.2">
      <c r="O212" s="165"/>
    </row>
    <row r="213" spans="15:15" ht="11.25" customHeight="1" x14ac:dyDescent="0.2">
      <c r="O213" s="165"/>
    </row>
    <row r="214" spans="15:15" ht="11.25" customHeight="1" x14ac:dyDescent="0.2">
      <c r="O214" s="165"/>
    </row>
    <row r="215" spans="15:15" ht="6" customHeight="1" x14ac:dyDescent="0.2">
      <c r="O215" s="165"/>
    </row>
    <row r="216" spans="15:15" ht="11.25" customHeight="1" x14ac:dyDescent="0.2">
      <c r="O216" s="165"/>
    </row>
    <row r="217" spans="15:15" ht="11.25" customHeight="1" x14ac:dyDescent="0.2">
      <c r="O217" s="165"/>
    </row>
    <row r="218" spans="15:15" ht="11.25" customHeight="1" x14ac:dyDescent="0.2">
      <c r="O218" s="165"/>
    </row>
    <row r="219" spans="15:15" ht="11.25" customHeight="1" x14ac:dyDescent="0.2">
      <c r="O219" s="165"/>
    </row>
    <row r="220" spans="15:15" ht="11.25" customHeight="1" x14ac:dyDescent="0.2">
      <c r="O220" s="165"/>
    </row>
    <row r="221" spans="15:15" ht="24" customHeight="1" x14ac:dyDescent="0.2">
      <c r="O221" s="165"/>
    </row>
    <row r="222" spans="15:15" ht="12" customHeight="1" x14ac:dyDescent="0.2">
      <c r="O222" s="165"/>
    </row>
    <row r="223" spans="15:15" ht="12.75" customHeight="1" x14ac:dyDescent="0.2">
      <c r="O223" s="165"/>
    </row>
    <row r="224" spans="15:15" ht="12.75" customHeight="1" x14ac:dyDescent="0.2">
      <c r="O224" s="165"/>
    </row>
    <row r="225" spans="15:15" ht="12.75" customHeight="1" x14ac:dyDescent="0.2">
      <c r="O225" s="165"/>
    </row>
    <row r="226" spans="15:15" ht="12.75" customHeight="1" x14ac:dyDescent="0.2">
      <c r="O226" s="165"/>
    </row>
    <row r="227" spans="15:15" ht="12.75" customHeight="1" x14ac:dyDescent="0.2">
      <c r="O227" s="165"/>
    </row>
    <row r="228" spans="15:15" ht="12.75" customHeight="1" x14ac:dyDescent="0.2">
      <c r="O228" s="165"/>
    </row>
    <row r="229" spans="15:15" ht="12.75" customHeight="1" x14ac:dyDescent="0.2">
      <c r="O229" s="165"/>
    </row>
    <row r="230" spans="15:15" ht="12.75" customHeight="1" x14ac:dyDescent="0.2">
      <c r="O230" s="165"/>
    </row>
  </sheetData>
  <mergeCells count="5">
    <mergeCell ref="B2:N2"/>
    <mergeCell ref="B4:C4"/>
    <mergeCell ref="E4:G4"/>
    <mergeCell ref="K51:N51"/>
    <mergeCell ref="A1:N1"/>
  </mergeCells>
  <conditionalFormatting sqref="N53:N55 N57:N142">
    <cfRule type="cellIs" dxfId="4" priority="3" stopIfTrue="1" operator="notEqual">
      <formula>ROUND(SUM(B53:M53),0)</formula>
    </cfRule>
  </conditionalFormatting>
  <conditionalFormatting sqref="N56">
    <cfRule type="cellIs" dxfId="3" priority="4" stopIfTrue="1" operator="notEqual">
      <formula>ROUND(SUM(B56:M56),0)</formula>
    </cfRule>
  </conditionalFormatting>
  <conditionalFormatting sqref="N9:N49">
    <cfRule type="cellIs" dxfId="2" priority="5" stopIfTrue="1" operator="notEqual">
      <formula>ROUND(SUM(B9:M9),0)</formula>
    </cfRule>
  </conditionalFormatting>
  <conditionalFormatting sqref="A19:A33 A37:A49">
    <cfRule type="cellIs" dxfId="1" priority="2" operator="equal">
      <formula>"Not in use"</formula>
    </cfRule>
  </conditionalFormatting>
  <conditionalFormatting sqref="A66:A73 A84:A89 A92:A99 A102:A103 A107:A112 A120:A142">
    <cfRule type="cellIs" dxfId="0" priority="1" operator="equal">
      <formula>"Not in use"</formula>
    </cfRule>
  </conditionalFormatting>
  <dataValidations count="1">
    <dataValidation type="whole" allowBlank="1" showInputMessage="1" showErrorMessage="1" error="Please enter figure to the nearest whole pound" sqref="B4">
      <formula1>-1000000</formula1>
      <formula2>10000000</formula2>
    </dataValidation>
  </dataValidations>
  <hyperlinks>
    <hyperlink ref="E4:G4" location="' Guidance Notes'!A69" display="Guidance Notes"/>
  </hyperlinks>
  <pageMargins left="0.7" right="0.7" top="0.75" bottom="0.75" header="0.3" footer="0.3"/>
  <pageSetup paperSize="9" orientation="landscape" horizontalDpi="4294967295" verticalDpi="4294967295"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72"/>
  <sheetViews>
    <sheetView workbookViewId="0">
      <selection activeCell="Q12" sqref="Q12"/>
    </sheetView>
  </sheetViews>
  <sheetFormatPr defaultRowHeight="12.75" x14ac:dyDescent="0.2"/>
  <cols>
    <col min="1" max="1" width="30.85546875" customWidth="1"/>
    <col min="7" max="7" width="10.140625" customWidth="1"/>
    <col min="9" max="9" width="10.5703125" customWidth="1"/>
    <col min="15" max="15" width="10" customWidth="1"/>
    <col min="16" max="16" width="9.140625" hidden="1" customWidth="1"/>
  </cols>
  <sheetData>
    <row r="1" spans="1:31" x14ac:dyDescent="0.2">
      <c r="A1" s="160"/>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row>
    <row r="2" spans="1:31" ht="31.5" customHeight="1" x14ac:dyDescent="0.2">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row>
    <row r="3" spans="1:31" x14ac:dyDescent="0.2">
      <c r="A3" s="160"/>
      <c r="B3" s="76" t="s">
        <v>46</v>
      </c>
      <c r="C3" s="76" t="s">
        <v>47</v>
      </c>
      <c r="D3" s="76" t="s">
        <v>48</v>
      </c>
      <c r="E3" s="76" t="s">
        <v>49</v>
      </c>
      <c r="F3" s="76" t="s">
        <v>50</v>
      </c>
      <c r="G3" s="76" t="s">
        <v>51</v>
      </c>
      <c r="H3" s="76" t="s">
        <v>52</v>
      </c>
      <c r="I3" s="76" t="s">
        <v>53</v>
      </c>
      <c r="J3" s="76" t="s">
        <v>54</v>
      </c>
      <c r="K3" s="76" t="s">
        <v>55</v>
      </c>
      <c r="L3" s="76" t="s">
        <v>56</v>
      </c>
      <c r="M3" s="76" t="s">
        <v>57</v>
      </c>
      <c r="N3" s="75" t="s">
        <v>62</v>
      </c>
      <c r="O3" s="75" t="s">
        <v>66</v>
      </c>
      <c r="P3" s="75" t="s">
        <v>67</v>
      </c>
      <c r="Q3" s="75" t="s">
        <v>67</v>
      </c>
      <c r="R3" s="160"/>
      <c r="S3" s="160"/>
      <c r="T3" s="160"/>
      <c r="U3" s="160"/>
      <c r="V3" s="160"/>
      <c r="W3" s="160"/>
      <c r="X3" s="160"/>
      <c r="Y3" s="160"/>
      <c r="Z3" s="160"/>
      <c r="AA3" s="160"/>
      <c r="AB3" s="160"/>
      <c r="AC3" s="160"/>
      <c r="AD3" s="160"/>
      <c r="AE3" s="160"/>
    </row>
    <row r="4" spans="1:31" ht="27" customHeight="1" x14ac:dyDescent="0.2">
      <c r="A4" s="81" t="s">
        <v>68</v>
      </c>
      <c r="B4" s="82">
        <f>SUM('Import from budget'!B10:B12)</f>
        <v>38811.166666666664</v>
      </c>
      <c r="C4" s="82">
        <f>SUM('Import from budget'!C10:C12)</f>
        <v>38811.166666666664</v>
      </c>
      <c r="D4" s="82">
        <f>SUM('Import from budget'!D10:D12)</f>
        <v>38811.166666666664</v>
      </c>
      <c r="E4" s="82">
        <f>SUM('Import from budget'!E10:E12)</f>
        <v>38811.166666666664</v>
      </c>
      <c r="F4" s="82">
        <f>SUM('Import from budget'!F10:F12)</f>
        <v>38811.166666666664</v>
      </c>
      <c r="G4" s="82">
        <f>SUM('Import from budget'!G10:G12)</f>
        <v>38811.166666666664</v>
      </c>
      <c r="H4" s="82">
        <f>SUM('Import from budget'!H10:H12)</f>
        <v>38811.166666666664</v>
      </c>
      <c r="I4" s="82">
        <f>SUM('Import from budget'!I10:I12)</f>
        <v>38811.166666666664</v>
      </c>
      <c r="J4" s="82">
        <f>SUM('Import from budget'!J10:J12)</f>
        <v>38811.166666666664</v>
      </c>
      <c r="K4" s="82">
        <f>SUM('Import from budget'!K10:K12)</f>
        <v>38811.166666666664</v>
      </c>
      <c r="L4" s="82">
        <f>SUM('Import from budget'!L10:L12)</f>
        <v>38811.166666666664</v>
      </c>
      <c r="M4" s="82">
        <f>SUM('Import from budget'!M10:M12)</f>
        <v>38811.166666666664</v>
      </c>
      <c r="N4" s="82">
        <f>SUM(B4:M4)</f>
        <v>465734.00000000006</v>
      </c>
      <c r="O4" s="82">
        <f>SUM('Import from budget'!N10:N12)</f>
        <v>465734</v>
      </c>
      <c r="P4" s="82">
        <f t="shared" ref="P4:P13" si="0">N4-O4</f>
        <v>0</v>
      </c>
      <c r="Q4" s="82">
        <f>IF(OR(P4&gt;1,P4&lt;0),"ERROR",0)</f>
        <v>0</v>
      </c>
      <c r="R4" s="160"/>
      <c r="S4" s="160"/>
      <c r="T4" s="160"/>
      <c r="U4" s="160"/>
      <c r="V4" s="160"/>
      <c r="W4" s="160"/>
      <c r="X4" s="160"/>
      <c r="Y4" s="160"/>
      <c r="Z4" s="160"/>
      <c r="AA4" s="160"/>
      <c r="AB4" s="160"/>
      <c r="AC4" s="160"/>
      <c r="AD4" s="160"/>
      <c r="AE4" s="160"/>
    </row>
    <row r="5" spans="1:31" ht="27" customHeight="1" x14ac:dyDescent="0.2">
      <c r="A5" s="93" t="s">
        <v>69</v>
      </c>
      <c r="B5" s="82">
        <f>SUM('Import from budget'!B13)</f>
        <v>0</v>
      </c>
      <c r="C5" s="82">
        <f>SUM('Import from budget'!C13)</f>
        <v>0</v>
      </c>
      <c r="D5" s="82">
        <f>SUM('Import from budget'!D13)</f>
        <v>0</v>
      </c>
      <c r="E5" s="82">
        <f>SUM('Import from budget'!E13)</f>
        <v>0</v>
      </c>
      <c r="F5" s="82">
        <f>SUM('Import from budget'!F13)</f>
        <v>0</v>
      </c>
      <c r="G5" s="82">
        <f>SUM('Import from budget'!G13)</f>
        <v>0</v>
      </c>
      <c r="H5" s="82">
        <f>SUM('Import from budget'!H13)</f>
        <v>0</v>
      </c>
      <c r="I5" s="82">
        <f>SUM('Import from budget'!I13)</f>
        <v>0</v>
      </c>
      <c r="J5" s="82">
        <f>SUM('Import from budget'!J13)</f>
        <v>0</v>
      </c>
      <c r="K5" s="82">
        <f>SUM('Import from budget'!K13)</f>
        <v>0</v>
      </c>
      <c r="L5" s="82">
        <f>SUM('Import from budget'!L13)</f>
        <v>0</v>
      </c>
      <c r="M5" s="82">
        <f>SUM('Import from budget'!M13)</f>
        <v>0</v>
      </c>
      <c r="N5" s="82">
        <f t="shared" ref="N5:N13" si="1">SUM(B5:M5)</f>
        <v>0</v>
      </c>
      <c r="O5" s="82">
        <f>SUM('Import from budget'!N13)</f>
        <v>0</v>
      </c>
      <c r="P5" s="82">
        <f t="shared" si="0"/>
        <v>0</v>
      </c>
      <c r="Q5" s="82">
        <f t="shared" ref="Q5:Q13" si="2">IF(OR(P5&gt;1,P5&lt;0),"ERROR",0)</f>
        <v>0</v>
      </c>
      <c r="R5" s="160"/>
      <c r="S5" s="160"/>
      <c r="T5" s="160"/>
      <c r="U5" s="160"/>
      <c r="V5" s="160"/>
      <c r="W5" s="160"/>
      <c r="X5" s="160"/>
      <c r="Y5" s="160"/>
      <c r="Z5" s="160"/>
      <c r="AA5" s="160"/>
      <c r="AB5" s="160"/>
      <c r="AC5" s="160"/>
      <c r="AD5" s="160"/>
      <c r="AE5" s="160"/>
    </row>
    <row r="6" spans="1:31" ht="19.5" customHeight="1" x14ac:dyDescent="0.2">
      <c r="A6" s="83" t="s">
        <v>70</v>
      </c>
      <c r="B6" s="82">
        <f>'Import from budget'!B14</f>
        <v>0</v>
      </c>
      <c r="C6" s="82">
        <f>'Import from budget'!C14</f>
        <v>0</v>
      </c>
      <c r="D6" s="82">
        <f>'Import from budget'!D14</f>
        <v>0</v>
      </c>
      <c r="E6" s="82">
        <f>'Import from budget'!E14</f>
        <v>0</v>
      </c>
      <c r="F6" s="82">
        <f>'Import from budget'!F14</f>
        <v>0</v>
      </c>
      <c r="G6" s="82">
        <f>'Import from budget'!G14</f>
        <v>0</v>
      </c>
      <c r="H6" s="82">
        <f>'Import from budget'!H14</f>
        <v>0</v>
      </c>
      <c r="I6" s="82">
        <f>'Import from budget'!I14</f>
        <v>0</v>
      </c>
      <c r="J6" s="82">
        <f>'Import from budget'!J14</f>
        <v>0</v>
      </c>
      <c r="K6" s="82">
        <f>'Import from budget'!K14</f>
        <v>0</v>
      </c>
      <c r="L6" s="82">
        <f>'Import from budget'!L14</f>
        <v>0</v>
      </c>
      <c r="M6" s="82">
        <f>'Import from budget'!M14</f>
        <v>0</v>
      </c>
      <c r="N6" s="82">
        <f t="shared" si="1"/>
        <v>0</v>
      </c>
      <c r="O6" s="82">
        <f>'Import from budget'!N14</f>
        <v>0</v>
      </c>
      <c r="P6" s="82">
        <f t="shared" si="0"/>
        <v>0</v>
      </c>
      <c r="Q6" s="82">
        <f>IF(OR(P4&gt;1,P4&lt;0),"ERROR",0)</f>
        <v>0</v>
      </c>
      <c r="R6" s="160"/>
      <c r="S6" s="160"/>
      <c r="T6" s="160"/>
      <c r="U6" s="160"/>
      <c r="V6" s="160"/>
      <c r="W6" s="160"/>
      <c r="X6" s="160"/>
      <c r="Y6" s="160"/>
      <c r="Z6" s="160"/>
      <c r="AA6" s="160"/>
      <c r="AB6" s="160"/>
      <c r="AC6" s="160"/>
      <c r="AD6" s="160"/>
      <c r="AE6" s="160"/>
    </row>
    <row r="7" spans="1:31" ht="21" customHeight="1" x14ac:dyDescent="0.2">
      <c r="A7" s="84" t="s">
        <v>71</v>
      </c>
      <c r="B7" s="82">
        <f>'Import from budget'!B15</f>
        <v>0</v>
      </c>
      <c r="C7" s="82">
        <f>'Import from budget'!C15</f>
        <v>0</v>
      </c>
      <c r="D7" s="82">
        <f>'Import from budget'!D15</f>
        <v>0</v>
      </c>
      <c r="E7" s="82">
        <f>'Import from budget'!E15</f>
        <v>4483</v>
      </c>
      <c r="F7" s="82">
        <f>'Import from budget'!F15</f>
        <v>0</v>
      </c>
      <c r="G7" s="82">
        <f>'Import from budget'!G15</f>
        <v>0</v>
      </c>
      <c r="H7" s="82">
        <f>'Import from budget'!H15</f>
        <v>0</v>
      </c>
      <c r="I7" s="82">
        <f>'Import from budget'!I15</f>
        <v>0</v>
      </c>
      <c r="J7" s="82">
        <f>'Import from budget'!J15</f>
        <v>3587</v>
      </c>
      <c r="K7" s="82">
        <f>'Import from budget'!K15</f>
        <v>0</v>
      </c>
      <c r="L7" s="82">
        <f>'Import from budget'!L15</f>
        <v>0</v>
      </c>
      <c r="M7" s="82">
        <f>'Import from budget'!M15</f>
        <v>2690</v>
      </c>
      <c r="N7" s="82">
        <f t="shared" si="1"/>
        <v>10760</v>
      </c>
      <c r="O7" s="82">
        <f>'Import from budget'!N15</f>
        <v>10760</v>
      </c>
      <c r="P7" s="82">
        <f t="shared" si="0"/>
        <v>0</v>
      </c>
      <c r="Q7" s="82">
        <f t="shared" si="2"/>
        <v>0</v>
      </c>
      <c r="R7" s="160"/>
      <c r="S7" s="160"/>
      <c r="T7" s="160"/>
      <c r="U7" s="160"/>
      <c r="V7" s="160"/>
      <c r="W7" s="160"/>
      <c r="X7" s="160"/>
      <c r="Y7" s="160"/>
      <c r="Z7" s="160"/>
      <c r="AA7" s="160"/>
      <c r="AB7" s="160"/>
      <c r="AC7" s="160"/>
      <c r="AD7" s="160"/>
      <c r="AE7" s="160"/>
    </row>
    <row r="8" spans="1:31" ht="21" customHeight="1" x14ac:dyDescent="0.2">
      <c r="A8" s="81" t="s">
        <v>72</v>
      </c>
      <c r="B8" s="82">
        <f>'Import from budget'!B16</f>
        <v>0</v>
      </c>
      <c r="C8" s="82">
        <f>'Import from budget'!C16</f>
        <v>0</v>
      </c>
      <c r="D8" s="82">
        <f>'Import from budget'!D16</f>
        <v>0</v>
      </c>
      <c r="E8" s="82">
        <f>'Import from budget'!E16</f>
        <v>0</v>
      </c>
      <c r="F8" s="82">
        <f>'Import from budget'!F16</f>
        <v>0</v>
      </c>
      <c r="G8" s="82">
        <f>'Import from budget'!G16</f>
        <v>0</v>
      </c>
      <c r="H8" s="82">
        <f>'Import from budget'!H16</f>
        <v>0</v>
      </c>
      <c r="I8" s="82">
        <f>'Import from budget'!I16</f>
        <v>0</v>
      </c>
      <c r="J8" s="82">
        <f>'Import from budget'!J16</f>
        <v>0</v>
      </c>
      <c r="K8" s="82">
        <f>'Import from budget'!K16</f>
        <v>9055</v>
      </c>
      <c r="L8" s="82">
        <f>'Import from budget'!L16</f>
        <v>0</v>
      </c>
      <c r="M8" s="82">
        <f>'Import from budget'!M16</f>
        <v>0</v>
      </c>
      <c r="N8" s="82">
        <f t="shared" si="1"/>
        <v>9055</v>
      </c>
      <c r="O8" s="82">
        <f>'Import from budget'!N16</f>
        <v>9055</v>
      </c>
      <c r="P8" s="82">
        <f t="shared" si="0"/>
        <v>0</v>
      </c>
      <c r="Q8" s="82">
        <f t="shared" si="2"/>
        <v>0</v>
      </c>
      <c r="R8" s="160"/>
      <c r="S8" s="160"/>
      <c r="T8" s="160"/>
      <c r="U8" s="160"/>
      <c r="V8" s="160"/>
      <c r="W8" s="160"/>
      <c r="X8" s="160"/>
      <c r="Y8" s="160"/>
      <c r="Z8" s="160"/>
      <c r="AA8" s="160"/>
      <c r="AB8" s="160"/>
      <c r="AC8" s="160"/>
      <c r="AD8" s="160"/>
      <c r="AE8" s="160"/>
    </row>
    <row r="9" spans="1:31" ht="25.5" customHeight="1" x14ac:dyDescent="0.2">
      <c r="A9" s="81" t="s">
        <v>73</v>
      </c>
      <c r="B9" s="82">
        <f>'Import from budget'!B18</f>
        <v>6971</v>
      </c>
      <c r="C9" s="82">
        <f>'Import from budget'!C18</f>
        <v>0</v>
      </c>
      <c r="D9" s="82">
        <f>'Import from budget'!D18</f>
        <v>0</v>
      </c>
      <c r="E9" s="82">
        <f>'Import from budget'!E18</f>
        <v>0</v>
      </c>
      <c r="F9" s="82">
        <f>'Import from budget'!F18</f>
        <v>0</v>
      </c>
      <c r="G9" s="82">
        <f>'Import from budget'!G18</f>
        <v>0</v>
      </c>
      <c r="H9" s="82">
        <f>'Import from budget'!H18</f>
        <v>0</v>
      </c>
      <c r="I9" s="82">
        <f>'Import from budget'!I18</f>
        <v>9759</v>
      </c>
      <c r="J9" s="82">
        <f>'Import from budget'!J18</f>
        <v>0</v>
      </c>
      <c r="K9" s="82">
        <f>'Import from budget'!K18</f>
        <v>0</v>
      </c>
      <c r="L9" s="82">
        <f>'Import from budget'!L18</f>
        <v>0</v>
      </c>
      <c r="M9" s="82">
        <f>'Import from budget'!M18</f>
        <v>0</v>
      </c>
      <c r="N9" s="82">
        <f t="shared" si="1"/>
        <v>16730</v>
      </c>
      <c r="O9" s="82">
        <f>'Import from budget'!N18</f>
        <v>16730</v>
      </c>
      <c r="P9" s="82">
        <f t="shared" si="0"/>
        <v>0</v>
      </c>
      <c r="Q9" s="82">
        <f t="shared" si="2"/>
        <v>0</v>
      </c>
      <c r="R9" s="160"/>
      <c r="S9" s="160"/>
      <c r="T9" s="160"/>
      <c r="U9" s="160"/>
      <c r="V9" s="160"/>
      <c r="W9" s="160"/>
      <c r="X9" s="160"/>
      <c r="Y9" s="160"/>
      <c r="Z9" s="160"/>
      <c r="AA9" s="160"/>
      <c r="AB9" s="160"/>
      <c r="AC9" s="160"/>
      <c r="AD9" s="160"/>
      <c r="AE9" s="160"/>
    </row>
    <row r="10" spans="1:31" ht="22.5" customHeight="1" x14ac:dyDescent="0.2">
      <c r="A10" s="84" t="s">
        <v>74</v>
      </c>
      <c r="B10" s="82">
        <f>'Import from budget'!B17</f>
        <v>0</v>
      </c>
      <c r="C10" s="82">
        <f>'Import from budget'!C17</f>
        <v>0</v>
      </c>
      <c r="D10" s="82">
        <f>'Import from budget'!D17</f>
        <v>0</v>
      </c>
      <c r="E10" s="82">
        <f>'Import from budget'!E17</f>
        <v>12026</v>
      </c>
      <c r="F10" s="82">
        <f>'Import from budget'!F17</f>
        <v>0</v>
      </c>
      <c r="G10" s="82">
        <f>'Import from budget'!G17</f>
        <v>0</v>
      </c>
      <c r="H10" s="82">
        <f>'Import from budget'!H17</f>
        <v>0</v>
      </c>
      <c r="I10" s="82">
        <f>'Import from budget'!I17</f>
        <v>0</v>
      </c>
      <c r="J10" s="82">
        <f>'Import from budget'!J17</f>
        <v>0</v>
      </c>
      <c r="K10" s="82">
        <f>'Import from budget'!K17</f>
        <v>0</v>
      </c>
      <c r="L10" s="82">
        <f>'Import from budget'!L17</f>
        <v>0</v>
      </c>
      <c r="M10" s="82">
        <f>'Import from budget'!M17</f>
        <v>0</v>
      </c>
      <c r="N10" s="82">
        <f t="shared" si="1"/>
        <v>12026</v>
      </c>
      <c r="O10" s="82">
        <f>'Import from budget'!N17</f>
        <v>12026</v>
      </c>
      <c r="P10" s="82">
        <f t="shared" si="0"/>
        <v>0</v>
      </c>
      <c r="Q10" s="82">
        <f t="shared" si="2"/>
        <v>0</v>
      </c>
      <c r="R10" s="160"/>
      <c r="S10" s="160"/>
      <c r="T10" s="160"/>
      <c r="U10" s="160"/>
      <c r="V10" s="160"/>
      <c r="W10" s="160"/>
      <c r="X10" s="160"/>
      <c r="Y10" s="160"/>
      <c r="Z10" s="160"/>
      <c r="AA10" s="160"/>
      <c r="AB10" s="160"/>
      <c r="AC10" s="160"/>
      <c r="AD10" s="160"/>
      <c r="AE10" s="160"/>
    </row>
    <row r="11" spans="1:31" ht="21.75" customHeight="1" x14ac:dyDescent="0.2">
      <c r="A11" s="85" t="s">
        <v>75</v>
      </c>
      <c r="B11" s="82">
        <f>SUM('Import from budget'!B19:B49)</f>
        <v>3652.7272727272725</v>
      </c>
      <c r="C11" s="82">
        <f>SUM('Import from budget'!C19:C49)</f>
        <v>1834.7272727272725</v>
      </c>
      <c r="D11" s="82">
        <f>SUM('Import from budget'!D19:D49)</f>
        <v>4767.727272727273</v>
      </c>
      <c r="E11" s="82">
        <f>SUM('Import from budget'!E19:E49)</f>
        <v>1834.7272727272725</v>
      </c>
      <c r="F11" s="82">
        <f>SUM('Import from budget'!F19:F49)</f>
        <v>0</v>
      </c>
      <c r="G11" s="82">
        <f>SUM('Import from budget'!G19:G49)</f>
        <v>2476.2272727272725</v>
      </c>
      <c r="H11" s="82">
        <f>SUM('Import from budget'!H19:H49)</f>
        <v>4842.7272727272721</v>
      </c>
      <c r="I11" s="82">
        <f>SUM('Import from budget'!I19:I49)</f>
        <v>1834.7272727272725</v>
      </c>
      <c r="J11" s="82">
        <f>SUM('Import from budget'!J19:J49)</f>
        <v>1834.7272727272725</v>
      </c>
      <c r="K11" s="82">
        <f>SUM('Import from budget'!K19:K49)</f>
        <v>2476.2272727272725</v>
      </c>
      <c r="L11" s="82">
        <f>SUM('Import from budget'!L19:L49)</f>
        <v>1834.7272727272725</v>
      </c>
      <c r="M11" s="82">
        <f>SUM('Import from budget'!M19:M49)</f>
        <v>1834.7272727272725</v>
      </c>
      <c r="N11" s="82">
        <f t="shared" si="1"/>
        <v>29223.999999999993</v>
      </c>
      <c r="O11" s="82">
        <f>SUM('Import from budget'!N19:N49)</f>
        <v>29223.64</v>
      </c>
      <c r="P11" s="82">
        <f t="shared" si="0"/>
        <v>0.35999999999330612</v>
      </c>
      <c r="Q11" s="82">
        <f t="shared" si="2"/>
        <v>0</v>
      </c>
      <c r="R11" s="160"/>
      <c r="S11" s="160"/>
      <c r="T11" s="160"/>
      <c r="U11" s="160"/>
      <c r="V11" s="160"/>
      <c r="W11" s="160"/>
      <c r="X11" s="160"/>
      <c r="Y11" s="160"/>
      <c r="Z11" s="160"/>
      <c r="AA11" s="160"/>
      <c r="AB11" s="160"/>
      <c r="AC11" s="160"/>
      <c r="AD11" s="160"/>
      <c r="AE11" s="160"/>
    </row>
    <row r="12" spans="1:31" x14ac:dyDescent="0.2">
      <c r="A12" s="86" t="s">
        <v>76</v>
      </c>
      <c r="B12" s="82">
        <f>SUM('Import from budget'!B54:B73)</f>
        <v>41249.803030303025</v>
      </c>
      <c r="C12" s="82">
        <f>SUM('Import from budget'!C54:C73)</f>
        <v>34406.469696969689</v>
      </c>
      <c r="D12" s="82">
        <f>SUM('Import from budget'!D54:D73)</f>
        <v>34406.469696969689</v>
      </c>
      <c r="E12" s="82">
        <f>SUM('Import from budget'!E54:E73)</f>
        <v>34456.469696969689</v>
      </c>
      <c r="F12" s="82">
        <f>SUM('Import from budget'!F54:F73)</f>
        <v>33706.833333333328</v>
      </c>
      <c r="G12" s="82">
        <f>SUM('Import from budget'!G54:G73)</f>
        <v>36495.803030303025</v>
      </c>
      <c r="H12" s="82">
        <f>SUM('Import from budget'!H54:H73)</f>
        <v>34023.469696969689</v>
      </c>
      <c r="I12" s="82">
        <f>SUM('Import from budget'!I54:I73)</f>
        <v>33973.469696969689</v>
      </c>
      <c r="J12" s="82">
        <f>SUM('Import from budget'!J54:J73)</f>
        <v>33973.469696969689</v>
      </c>
      <c r="K12" s="82">
        <f>SUM('Import from budget'!K54:K73)</f>
        <v>36545.803030303025</v>
      </c>
      <c r="L12" s="82">
        <f>SUM('Import from budget'!L54:L73)</f>
        <v>33973.469696969689</v>
      </c>
      <c r="M12" s="82">
        <f>SUM('Import from budget'!M54:M73)</f>
        <v>33973.469696969689</v>
      </c>
      <c r="N12" s="82">
        <f t="shared" si="1"/>
        <v>421184.99999999988</v>
      </c>
      <c r="O12" s="82">
        <f>SUM('Import from budget'!N54:N73)</f>
        <v>422065</v>
      </c>
      <c r="P12" s="82">
        <f t="shared" si="0"/>
        <v>-880.00000000011642</v>
      </c>
      <c r="Q12" s="82" t="str">
        <f t="shared" si="2"/>
        <v>ERROR</v>
      </c>
      <c r="R12" s="160"/>
      <c r="S12" s="160"/>
      <c r="T12" s="160"/>
      <c r="U12" s="160"/>
      <c r="V12" s="160"/>
      <c r="W12" s="160"/>
      <c r="X12" s="160"/>
      <c r="Y12" s="160"/>
      <c r="Z12" s="160"/>
      <c r="AA12" s="160"/>
      <c r="AB12" s="160"/>
      <c r="AC12" s="160"/>
      <c r="AD12" s="160"/>
      <c r="AE12" s="160"/>
    </row>
    <row r="13" spans="1:31" x14ac:dyDescent="0.2">
      <c r="A13" s="86" t="s">
        <v>77</v>
      </c>
      <c r="B13" s="82">
        <f>SUM('Import from budget'!B74:B142)</f>
        <v>36428.170909090913</v>
      </c>
      <c r="C13" s="82">
        <f>SUM('Import from budget'!C74:C142)</f>
        <v>11710.994242424242</v>
      </c>
      <c r="D13" s="82">
        <f>SUM('Import from budget'!D74:D142)</f>
        <v>7061.9942424242427</v>
      </c>
      <c r="E13" s="82">
        <f>SUM('Import from budget'!E74:E142)</f>
        <v>9204.504242424242</v>
      </c>
      <c r="F13" s="82">
        <f>SUM('Import from budget'!F74:F142)</f>
        <v>2550.6533333333336</v>
      </c>
      <c r="G13" s="82">
        <f>SUM('Import from budget'!G74:G142)</f>
        <v>33128.250909090915</v>
      </c>
      <c r="H13" s="82">
        <f>SUM('Import from budget'!H74:H142)</f>
        <v>5852.254242424242</v>
      </c>
      <c r="I13" s="82">
        <f>SUM('Import from budget'!I74:I142)</f>
        <v>4250.7442424242427</v>
      </c>
      <c r="J13" s="82">
        <f>SUM('Import from budget'!J74:J142)</f>
        <v>4587.0242424242424</v>
      </c>
      <c r="K13" s="82">
        <f>SUM('Import from budget'!K74:K142)</f>
        <v>35515.570909090908</v>
      </c>
      <c r="L13" s="82">
        <f>SUM('Import from budget'!L74:L142)</f>
        <v>4408.7442424242427</v>
      </c>
      <c r="M13" s="82">
        <f>SUM('Import from budget'!M74:M142)</f>
        <v>4251.424242424242</v>
      </c>
      <c r="N13" s="82">
        <f t="shared" si="1"/>
        <v>158950.33000000002</v>
      </c>
      <c r="O13" s="82">
        <f>SUM('Import from budget'!N74:N142)</f>
        <v>158565</v>
      </c>
      <c r="P13" s="82">
        <f t="shared" si="0"/>
        <v>385.3300000000163</v>
      </c>
      <c r="Q13" s="82" t="str">
        <f t="shared" si="2"/>
        <v>ERROR</v>
      </c>
      <c r="R13" s="160"/>
      <c r="S13" s="160"/>
      <c r="T13" s="160"/>
      <c r="U13" s="160"/>
      <c r="V13" s="160"/>
      <c r="W13" s="160"/>
      <c r="X13" s="160"/>
      <c r="Y13" s="160"/>
      <c r="Z13" s="160"/>
      <c r="AA13" s="160"/>
      <c r="AB13" s="160"/>
      <c r="AC13" s="160"/>
      <c r="AD13" s="160"/>
      <c r="AE13" s="160"/>
    </row>
    <row r="14" spans="1:31" x14ac:dyDescent="0.2">
      <c r="A14" s="160"/>
      <c r="B14" s="160"/>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row>
    <row r="15" spans="1:31" x14ac:dyDescent="0.2">
      <c r="A15" s="160"/>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row>
    <row r="16" spans="1:31" x14ac:dyDescent="0.2">
      <c r="A16" s="160"/>
      <c r="B16" s="160"/>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row>
    <row r="17" spans="1:31" x14ac:dyDescent="0.2">
      <c r="A17" s="160"/>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row>
    <row r="18" spans="1:31" x14ac:dyDescent="0.2">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row>
    <row r="19" spans="1:31" x14ac:dyDescent="0.2">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row>
    <row r="20" spans="1:31" x14ac:dyDescent="0.2">
      <c r="A20" s="160"/>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row>
    <row r="21" spans="1:31" x14ac:dyDescent="0.2">
      <c r="A21" s="160"/>
      <c r="B21" s="160"/>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row>
    <row r="22" spans="1:31" x14ac:dyDescent="0.2">
      <c r="A22" s="160"/>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row>
    <row r="23" spans="1:31" x14ac:dyDescent="0.2">
      <c r="A23" s="160"/>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row>
    <row r="24" spans="1:31" x14ac:dyDescent="0.2">
      <c r="A24" s="160"/>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row>
    <row r="25" spans="1:31" x14ac:dyDescent="0.2">
      <c r="A25" s="160"/>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row>
    <row r="26" spans="1:31" x14ac:dyDescent="0.2">
      <c r="A26" s="160"/>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row>
    <row r="27" spans="1:31" x14ac:dyDescent="0.2">
      <c r="A27" s="160"/>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row>
    <row r="28" spans="1:31" x14ac:dyDescent="0.2">
      <c r="A28" s="160"/>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row>
    <row r="29" spans="1:31" x14ac:dyDescent="0.2">
      <c r="A29" s="160"/>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row>
    <row r="30" spans="1:31" x14ac:dyDescent="0.2">
      <c r="A30" s="160"/>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row>
    <row r="31" spans="1:31" x14ac:dyDescent="0.2">
      <c r="A31" s="160"/>
      <c r="B31" s="160"/>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row>
    <row r="32" spans="1:31" x14ac:dyDescent="0.2">
      <c r="A32" s="160"/>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row>
    <row r="33" spans="1:31" x14ac:dyDescent="0.2">
      <c r="A33" s="160"/>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row>
    <row r="34" spans="1:31" x14ac:dyDescent="0.2">
      <c r="A34" s="160"/>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row>
    <row r="35" spans="1:31" x14ac:dyDescent="0.2">
      <c r="A35" s="160"/>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row>
    <row r="36" spans="1:31" x14ac:dyDescent="0.2">
      <c r="A36" s="160"/>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row>
    <row r="37" spans="1:31" x14ac:dyDescent="0.2">
      <c r="A37" s="160"/>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row>
    <row r="38" spans="1:31" x14ac:dyDescent="0.2">
      <c r="A38" s="160"/>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row>
    <row r="39" spans="1:31" x14ac:dyDescent="0.2">
      <c r="A39" s="160"/>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row>
    <row r="40" spans="1:31" x14ac:dyDescent="0.2">
      <c r="A40" s="160"/>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row>
    <row r="41" spans="1:31" x14ac:dyDescent="0.2">
      <c r="A41" s="160"/>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row>
    <row r="42" spans="1:31" x14ac:dyDescent="0.2">
      <c r="A42" s="160"/>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row>
    <row r="43" spans="1:31" x14ac:dyDescent="0.2">
      <c r="A43" s="160"/>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row>
    <row r="44" spans="1:31" x14ac:dyDescent="0.2">
      <c r="A44" s="160"/>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row>
    <row r="45" spans="1:31" x14ac:dyDescent="0.2">
      <c r="A45" s="160"/>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row>
    <row r="46" spans="1:31" x14ac:dyDescent="0.2">
      <c r="A46" s="160"/>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row>
    <row r="47" spans="1:31" x14ac:dyDescent="0.2">
      <c r="A47" s="160"/>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row>
    <row r="48" spans="1:31" x14ac:dyDescent="0.2">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row>
    <row r="49" spans="1:31" x14ac:dyDescent="0.2">
      <c r="A49" s="160"/>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row>
    <row r="50" spans="1:31" x14ac:dyDescent="0.2">
      <c r="A50" s="160"/>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row>
    <row r="51" spans="1:31" x14ac:dyDescent="0.2">
      <c r="A51" s="160"/>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row>
    <row r="52" spans="1:31" x14ac:dyDescent="0.2">
      <c r="A52" s="160"/>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row>
    <row r="53" spans="1:31" x14ac:dyDescent="0.2">
      <c r="A53" s="160"/>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row>
    <row r="54" spans="1:31" x14ac:dyDescent="0.2">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row>
    <row r="55" spans="1:31" x14ac:dyDescent="0.2">
      <c r="A55" s="160"/>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row>
    <row r="56" spans="1:31" x14ac:dyDescent="0.2">
      <c r="A56" s="160"/>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row>
    <row r="57" spans="1:31" x14ac:dyDescent="0.2">
      <c r="A57" s="160"/>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row>
    <row r="58" spans="1:31" x14ac:dyDescent="0.2">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row>
    <row r="59" spans="1:31" x14ac:dyDescent="0.2">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row>
    <row r="60" spans="1:31" x14ac:dyDescent="0.2">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row>
    <row r="61" spans="1:31" x14ac:dyDescent="0.2">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row>
    <row r="62" spans="1:31" x14ac:dyDescent="0.2">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row>
    <row r="63" spans="1:31" x14ac:dyDescent="0.2">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row>
    <row r="64" spans="1:31" x14ac:dyDescent="0.2">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row>
    <row r="65" spans="1:31" x14ac:dyDescent="0.2">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row>
    <row r="66" spans="1:31" x14ac:dyDescent="0.2">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row>
    <row r="67" spans="1:31" x14ac:dyDescent="0.2">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row>
    <row r="68" spans="1:31" x14ac:dyDescent="0.2">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row>
    <row r="69" spans="1:31" x14ac:dyDescent="0.2">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row>
    <row r="70" spans="1:31" x14ac:dyDescent="0.2">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row>
    <row r="71" spans="1:31" x14ac:dyDescent="0.2">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row>
    <row r="72" spans="1:31" x14ac:dyDescent="0.2">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row>
    <row r="73" spans="1:31" x14ac:dyDescent="0.2">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row>
    <row r="74" spans="1:31" x14ac:dyDescent="0.2">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row>
    <row r="75" spans="1:31" x14ac:dyDescent="0.2">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row>
    <row r="76" spans="1:31" x14ac:dyDescent="0.2">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row>
    <row r="77" spans="1:31" x14ac:dyDescent="0.2">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row>
    <row r="78" spans="1:31" x14ac:dyDescent="0.2">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row>
    <row r="79" spans="1:31" x14ac:dyDescent="0.2">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row>
    <row r="80" spans="1:31" x14ac:dyDescent="0.2">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row>
    <row r="81" spans="1:31" x14ac:dyDescent="0.2">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row>
    <row r="82" spans="1:31" x14ac:dyDescent="0.2">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row>
    <row r="83" spans="1:31" x14ac:dyDescent="0.2">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row>
    <row r="84" spans="1:31" x14ac:dyDescent="0.2">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row>
    <row r="85" spans="1:31" x14ac:dyDescent="0.2">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row>
    <row r="86" spans="1:31" x14ac:dyDescent="0.2">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row>
    <row r="87" spans="1:31" x14ac:dyDescent="0.2">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row>
    <row r="88" spans="1:31" x14ac:dyDescent="0.2">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row>
    <row r="89" spans="1:31" x14ac:dyDescent="0.2">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row>
    <row r="90" spans="1:31" x14ac:dyDescent="0.2">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row>
    <row r="91" spans="1:31" x14ac:dyDescent="0.2">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row>
    <row r="92" spans="1:31" x14ac:dyDescent="0.2">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row>
    <row r="93" spans="1:31" x14ac:dyDescent="0.2">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row>
    <row r="94" spans="1:31" x14ac:dyDescent="0.2">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row>
    <row r="95" spans="1:31" x14ac:dyDescent="0.2">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row>
    <row r="96" spans="1:31" x14ac:dyDescent="0.2">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row>
    <row r="97" spans="1:31" x14ac:dyDescent="0.2">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row>
    <row r="98" spans="1:31" x14ac:dyDescent="0.2">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row>
    <row r="99" spans="1:31" x14ac:dyDescent="0.2">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row>
    <row r="100" spans="1:31" x14ac:dyDescent="0.2">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row>
    <row r="101" spans="1:31" x14ac:dyDescent="0.2">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row>
    <row r="102" spans="1:31" x14ac:dyDescent="0.2">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row>
    <row r="103" spans="1:31" x14ac:dyDescent="0.2">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row>
    <row r="104" spans="1:31" x14ac:dyDescent="0.2">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row>
    <row r="105" spans="1:31" x14ac:dyDescent="0.2">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row>
    <row r="106" spans="1:31" x14ac:dyDescent="0.2">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row>
    <row r="107" spans="1:31" x14ac:dyDescent="0.2">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row>
    <row r="108" spans="1:31" x14ac:dyDescent="0.2">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row>
    <row r="109" spans="1:31" x14ac:dyDescent="0.2">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row>
    <row r="110" spans="1:31" x14ac:dyDescent="0.2">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row>
    <row r="111" spans="1:31" x14ac:dyDescent="0.2">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row>
    <row r="112" spans="1:31" x14ac:dyDescent="0.2">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row>
    <row r="113" spans="1:31" x14ac:dyDescent="0.2">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row>
    <row r="114" spans="1:31" x14ac:dyDescent="0.2">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row>
    <row r="115" spans="1:31" x14ac:dyDescent="0.2">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row>
    <row r="116" spans="1:31" x14ac:dyDescent="0.2">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row>
    <row r="117" spans="1:31" x14ac:dyDescent="0.2">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row>
    <row r="118" spans="1:31" x14ac:dyDescent="0.2">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row>
    <row r="119" spans="1:31" x14ac:dyDescent="0.2">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row>
    <row r="120" spans="1:31" x14ac:dyDescent="0.2">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row>
    <row r="121" spans="1:31" x14ac:dyDescent="0.2">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row>
    <row r="122" spans="1:31" x14ac:dyDescent="0.2">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row>
    <row r="123" spans="1:31" x14ac:dyDescent="0.2">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row>
    <row r="124" spans="1:31" x14ac:dyDescent="0.2">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row>
    <row r="125" spans="1:31" x14ac:dyDescent="0.2">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row>
    <row r="126" spans="1:31" x14ac:dyDescent="0.2">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row>
    <row r="127" spans="1:31" x14ac:dyDescent="0.2">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row>
    <row r="128" spans="1:31" x14ac:dyDescent="0.2">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row>
    <row r="129" spans="1:31" x14ac:dyDescent="0.2">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row>
    <row r="130" spans="1:31" x14ac:dyDescent="0.2">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row>
    <row r="131" spans="1:31" x14ac:dyDescent="0.2">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row>
    <row r="132" spans="1:31" x14ac:dyDescent="0.2">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row>
    <row r="133" spans="1:31" x14ac:dyDescent="0.2">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row>
    <row r="134" spans="1:31" x14ac:dyDescent="0.2">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row>
    <row r="135" spans="1:31" x14ac:dyDescent="0.2">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row>
    <row r="136" spans="1:31" x14ac:dyDescent="0.2">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row>
    <row r="137" spans="1:31" x14ac:dyDescent="0.2">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row>
    <row r="138" spans="1:31" x14ac:dyDescent="0.2">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row>
    <row r="139" spans="1:31" x14ac:dyDescent="0.2">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row>
    <row r="140" spans="1:31" x14ac:dyDescent="0.2">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row>
    <row r="141" spans="1:31" x14ac:dyDescent="0.2">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row>
    <row r="142" spans="1:31" x14ac:dyDescent="0.2">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row>
    <row r="143" spans="1:31" x14ac:dyDescent="0.2">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row>
    <row r="144" spans="1:31" x14ac:dyDescent="0.2">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row>
    <row r="145" spans="1:31" x14ac:dyDescent="0.2">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row>
    <row r="146" spans="1:31" x14ac:dyDescent="0.2">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row>
    <row r="147" spans="1:31" x14ac:dyDescent="0.2">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row>
    <row r="148" spans="1:31" x14ac:dyDescent="0.2">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row>
    <row r="149" spans="1:31" x14ac:dyDescent="0.2">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row>
    <row r="150" spans="1:31" x14ac:dyDescent="0.2">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row>
    <row r="151" spans="1:31" x14ac:dyDescent="0.2">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row>
    <row r="152" spans="1:31" x14ac:dyDescent="0.2">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row>
    <row r="153" spans="1:31" x14ac:dyDescent="0.2">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row>
    <row r="154" spans="1:31" x14ac:dyDescent="0.2">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row>
    <row r="155" spans="1:31" x14ac:dyDescent="0.2">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row>
    <row r="156" spans="1:31" x14ac:dyDescent="0.2">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row>
    <row r="157" spans="1:31" x14ac:dyDescent="0.2">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row>
    <row r="158" spans="1:31" x14ac:dyDescent="0.2">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row>
    <row r="159" spans="1:31" x14ac:dyDescent="0.2">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row>
    <row r="160" spans="1:31" x14ac:dyDescent="0.2">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row>
    <row r="161" spans="1:31" x14ac:dyDescent="0.2">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row>
    <row r="162" spans="1:31" x14ac:dyDescent="0.2">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row>
    <row r="163" spans="1:31" x14ac:dyDescent="0.2">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row>
    <row r="164" spans="1:31" x14ac:dyDescent="0.2">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row>
    <row r="165" spans="1:31" x14ac:dyDescent="0.2">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row>
    <row r="166" spans="1:31" x14ac:dyDescent="0.2">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row>
    <row r="167" spans="1:31" x14ac:dyDescent="0.2">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row>
    <row r="168" spans="1:31" x14ac:dyDescent="0.2">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row>
    <row r="169" spans="1:31" x14ac:dyDescent="0.2">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row>
    <row r="170" spans="1:31" x14ac:dyDescent="0.2">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row>
    <row r="171" spans="1:31" x14ac:dyDescent="0.2">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row>
    <row r="172" spans="1:31" x14ac:dyDescent="0.2">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row>
    <row r="173" spans="1:31" x14ac:dyDescent="0.2">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row>
    <row r="174" spans="1:31" x14ac:dyDescent="0.2">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row>
    <row r="175" spans="1:31" x14ac:dyDescent="0.2">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row>
    <row r="176" spans="1:31" x14ac:dyDescent="0.2">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row>
    <row r="177" spans="1:31" x14ac:dyDescent="0.2">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row>
    <row r="178" spans="1:31" x14ac:dyDescent="0.2">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row>
    <row r="179" spans="1:31" x14ac:dyDescent="0.2">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row>
    <row r="180" spans="1:31" x14ac:dyDescent="0.2">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row>
    <row r="181" spans="1:31" x14ac:dyDescent="0.2">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row>
    <row r="182" spans="1:31" x14ac:dyDescent="0.2">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row>
    <row r="183" spans="1:31" x14ac:dyDescent="0.2">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row>
    <row r="184" spans="1:31" x14ac:dyDescent="0.2">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row>
    <row r="185" spans="1:31" x14ac:dyDescent="0.2">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row>
    <row r="186" spans="1:31" x14ac:dyDescent="0.2">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row>
    <row r="187" spans="1:31" x14ac:dyDescent="0.2">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row>
    <row r="188" spans="1:31" x14ac:dyDescent="0.2">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row>
    <row r="189" spans="1:31" x14ac:dyDescent="0.2">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row>
    <row r="190" spans="1:31" x14ac:dyDescent="0.2">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row>
    <row r="191" spans="1:31" x14ac:dyDescent="0.2">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row>
    <row r="192" spans="1:31" x14ac:dyDescent="0.2">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row>
    <row r="193" spans="1:31" x14ac:dyDescent="0.2">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row>
    <row r="194" spans="1:31" x14ac:dyDescent="0.2">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row>
    <row r="195" spans="1:31" x14ac:dyDescent="0.2">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row>
    <row r="196" spans="1:31" x14ac:dyDescent="0.2">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row>
    <row r="197" spans="1:31" x14ac:dyDescent="0.2">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row>
    <row r="198" spans="1:31" x14ac:dyDescent="0.2">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row>
    <row r="199" spans="1:31" x14ac:dyDescent="0.2">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row>
    <row r="200" spans="1:31" x14ac:dyDescent="0.2">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row>
    <row r="201" spans="1:31" x14ac:dyDescent="0.2">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row>
    <row r="202" spans="1:31" x14ac:dyDescent="0.2">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row>
    <row r="203" spans="1:31" x14ac:dyDescent="0.2">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row>
    <row r="204" spans="1:31" x14ac:dyDescent="0.2">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row>
    <row r="205" spans="1:31" x14ac:dyDescent="0.2">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row>
    <row r="206" spans="1:31" x14ac:dyDescent="0.2">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row>
    <row r="207" spans="1:31" x14ac:dyDescent="0.2">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row>
    <row r="208" spans="1:31" x14ac:dyDescent="0.2">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row>
    <row r="209" spans="1:31" x14ac:dyDescent="0.2">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row>
    <row r="210" spans="1:31" x14ac:dyDescent="0.2">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row>
    <row r="211" spans="1:31" x14ac:dyDescent="0.2">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row>
    <row r="212" spans="1:31" x14ac:dyDescent="0.2">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row>
    <row r="213" spans="1:31" x14ac:dyDescent="0.2">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row>
    <row r="214" spans="1:31" x14ac:dyDescent="0.2">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row>
    <row r="215" spans="1:31" x14ac:dyDescent="0.2">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row>
    <row r="216" spans="1:31" x14ac:dyDescent="0.2">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row>
    <row r="217" spans="1:31" x14ac:dyDescent="0.2">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row>
    <row r="218" spans="1:31" x14ac:dyDescent="0.2">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row>
    <row r="219" spans="1:31" x14ac:dyDescent="0.2">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E219" s="160"/>
    </row>
    <row r="220" spans="1:31" x14ac:dyDescent="0.2">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row>
    <row r="221" spans="1:31" x14ac:dyDescent="0.2">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row>
    <row r="222" spans="1:31" x14ac:dyDescent="0.2">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row>
    <row r="223" spans="1:31" x14ac:dyDescent="0.2">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row>
    <row r="224" spans="1:31" x14ac:dyDescent="0.2">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row>
    <row r="225" spans="1:31" x14ac:dyDescent="0.2">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row>
    <row r="226" spans="1:31" x14ac:dyDescent="0.2">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row>
    <row r="227" spans="1:31" x14ac:dyDescent="0.2">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c r="AD227" s="160"/>
      <c r="AE227" s="160"/>
    </row>
    <row r="228" spans="1:31" x14ac:dyDescent="0.2">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row>
    <row r="229" spans="1:31" x14ac:dyDescent="0.2">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row>
    <row r="230" spans="1:31" x14ac:dyDescent="0.2">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0"/>
      <c r="AD230" s="160"/>
      <c r="AE230" s="160"/>
    </row>
    <row r="231" spans="1:31" x14ac:dyDescent="0.2">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row>
    <row r="232" spans="1:31" x14ac:dyDescent="0.2">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row>
    <row r="233" spans="1:31" x14ac:dyDescent="0.2">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0"/>
      <c r="AD233" s="160"/>
      <c r="AE233" s="160"/>
    </row>
    <row r="234" spans="1:31" x14ac:dyDescent="0.2">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row>
    <row r="235" spans="1:31" x14ac:dyDescent="0.2">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c r="AD235" s="160"/>
      <c r="AE235" s="160"/>
    </row>
    <row r="236" spans="1:31" x14ac:dyDescent="0.2">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row>
    <row r="237" spans="1:31" x14ac:dyDescent="0.2">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row>
    <row r="238" spans="1:31" x14ac:dyDescent="0.2">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row>
    <row r="239" spans="1:31" x14ac:dyDescent="0.2">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row>
    <row r="240" spans="1:31" x14ac:dyDescent="0.2">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row>
    <row r="241" spans="1:31" x14ac:dyDescent="0.2">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row>
    <row r="242" spans="1:31" x14ac:dyDescent="0.2">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row>
    <row r="243" spans="1:31" x14ac:dyDescent="0.2">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row>
    <row r="244" spans="1:31" x14ac:dyDescent="0.2">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0"/>
      <c r="AD244" s="160"/>
      <c r="AE244" s="160"/>
    </row>
    <row r="245" spans="1:31" x14ac:dyDescent="0.2">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0"/>
      <c r="AD245" s="160"/>
      <c r="AE245" s="160"/>
    </row>
    <row r="246" spans="1:31" x14ac:dyDescent="0.2">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c r="AC246" s="160"/>
      <c r="AD246" s="160"/>
      <c r="AE246" s="160"/>
    </row>
    <row r="247" spans="1:31" x14ac:dyDescent="0.2">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row>
    <row r="248" spans="1:31" x14ac:dyDescent="0.2">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row>
    <row r="249" spans="1:31" x14ac:dyDescent="0.2">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row>
    <row r="250" spans="1:31" x14ac:dyDescent="0.2">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row>
    <row r="251" spans="1:31" x14ac:dyDescent="0.2">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row>
    <row r="252" spans="1:31" x14ac:dyDescent="0.2">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0"/>
      <c r="AD252" s="160"/>
      <c r="AE252" s="160"/>
    </row>
    <row r="253" spans="1:31" x14ac:dyDescent="0.2">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c r="AD253" s="160"/>
      <c r="AE253" s="160"/>
    </row>
    <row r="254" spans="1:31" x14ac:dyDescent="0.2">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0"/>
      <c r="AD254" s="160"/>
      <c r="AE254" s="160"/>
    </row>
    <row r="255" spans="1:31" x14ac:dyDescent="0.2">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0"/>
      <c r="AD255" s="160"/>
      <c r="AE255" s="160"/>
    </row>
    <row r="256" spans="1:31" x14ac:dyDescent="0.2">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row>
    <row r="257" spans="1:31" x14ac:dyDescent="0.2">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c r="AC257" s="160"/>
      <c r="AD257" s="160"/>
      <c r="AE257" s="160"/>
    </row>
    <row r="258" spans="1:31" x14ac:dyDescent="0.2">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0"/>
      <c r="AD258" s="160"/>
      <c r="AE258" s="160"/>
    </row>
    <row r="259" spans="1:31" x14ac:dyDescent="0.2">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c r="AC259" s="160"/>
      <c r="AD259" s="160"/>
      <c r="AE259" s="160"/>
    </row>
    <row r="260" spans="1:31" x14ac:dyDescent="0.2">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c r="AC260" s="160"/>
      <c r="AD260" s="160"/>
      <c r="AE260" s="160"/>
    </row>
    <row r="261" spans="1:31" x14ac:dyDescent="0.2">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0"/>
      <c r="AD261" s="160"/>
      <c r="AE261" s="160"/>
    </row>
    <row r="262" spans="1:31" x14ac:dyDescent="0.2">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c r="AC262" s="160"/>
      <c r="AD262" s="160"/>
      <c r="AE262" s="160"/>
    </row>
    <row r="263" spans="1:31" x14ac:dyDescent="0.2">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c r="AC263" s="160"/>
      <c r="AD263" s="160"/>
      <c r="AE263" s="160"/>
    </row>
    <row r="264" spans="1:31" x14ac:dyDescent="0.2">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c r="AC264" s="160"/>
      <c r="AD264" s="160"/>
      <c r="AE264" s="160"/>
    </row>
    <row r="265" spans="1:31" x14ac:dyDescent="0.2">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c r="AA265" s="160"/>
      <c r="AB265" s="160"/>
      <c r="AC265" s="160"/>
      <c r="AD265" s="160"/>
      <c r="AE265" s="160"/>
    </row>
    <row r="266" spans="1:31" x14ac:dyDescent="0.2">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c r="AA266" s="160"/>
      <c r="AB266" s="160"/>
      <c r="AC266" s="160"/>
      <c r="AD266" s="160"/>
      <c r="AE266" s="160"/>
    </row>
    <row r="267" spans="1:31" x14ac:dyDescent="0.2">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c r="AB267" s="160"/>
      <c r="AC267" s="160"/>
      <c r="AD267" s="160"/>
      <c r="AE267" s="160"/>
    </row>
    <row r="268" spans="1:31" x14ac:dyDescent="0.2">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c r="AC268" s="160"/>
      <c r="AD268" s="160"/>
      <c r="AE268" s="160"/>
    </row>
    <row r="269" spans="1:31" x14ac:dyDescent="0.2">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c r="AC269" s="160"/>
      <c r="AD269" s="160"/>
      <c r="AE269" s="160"/>
    </row>
    <row r="270" spans="1:31" x14ac:dyDescent="0.2">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c r="AC270" s="160"/>
      <c r="AD270" s="160"/>
      <c r="AE270" s="160"/>
    </row>
    <row r="271" spans="1:31" x14ac:dyDescent="0.2">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c r="AC271" s="160"/>
      <c r="AD271" s="160"/>
      <c r="AE271" s="160"/>
    </row>
    <row r="272" spans="1:31" x14ac:dyDescent="0.2">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c r="AC272" s="160"/>
      <c r="AD272" s="160"/>
      <c r="AE272" s="160"/>
    </row>
    <row r="273" spans="1:31" x14ac:dyDescent="0.2">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0"/>
      <c r="AD273" s="160"/>
      <c r="AE273" s="160"/>
    </row>
    <row r="274" spans="1:31" x14ac:dyDescent="0.2">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c r="AC274" s="160"/>
      <c r="AD274" s="160"/>
      <c r="AE274" s="160"/>
    </row>
    <row r="275" spans="1:31" x14ac:dyDescent="0.2">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0"/>
      <c r="AD275" s="160"/>
      <c r="AE275" s="160"/>
    </row>
    <row r="276" spans="1:31" x14ac:dyDescent="0.2">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0"/>
      <c r="AD276" s="160"/>
      <c r="AE276" s="160"/>
    </row>
    <row r="277" spans="1:31" x14ac:dyDescent="0.2">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0"/>
      <c r="AD277" s="160"/>
      <c r="AE277" s="160"/>
    </row>
    <row r="278" spans="1:31" x14ac:dyDescent="0.2">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0"/>
      <c r="AD278" s="160"/>
      <c r="AE278" s="160"/>
    </row>
    <row r="279" spans="1:31" x14ac:dyDescent="0.2">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0"/>
      <c r="AD279" s="160"/>
      <c r="AE279" s="160"/>
    </row>
    <row r="280" spans="1:31" x14ac:dyDescent="0.2">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c r="AC280" s="160"/>
      <c r="AD280" s="160"/>
      <c r="AE280" s="160"/>
    </row>
    <row r="281" spans="1:31" x14ac:dyDescent="0.2">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c r="AC281" s="160"/>
      <c r="AD281" s="160"/>
      <c r="AE281" s="160"/>
    </row>
    <row r="282" spans="1:31" x14ac:dyDescent="0.2">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c r="AC282" s="160"/>
      <c r="AD282" s="160"/>
      <c r="AE282" s="160"/>
    </row>
    <row r="283" spans="1:31" x14ac:dyDescent="0.2">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0"/>
      <c r="AD283" s="160"/>
      <c r="AE283" s="160"/>
    </row>
    <row r="284" spans="1:31" x14ac:dyDescent="0.2">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c r="AC284" s="160"/>
      <c r="AD284" s="160"/>
      <c r="AE284" s="160"/>
    </row>
    <row r="285" spans="1:31" x14ac:dyDescent="0.2">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c r="AC285" s="160"/>
      <c r="AD285" s="160"/>
      <c r="AE285" s="160"/>
    </row>
    <row r="286" spans="1:31" x14ac:dyDescent="0.2">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c r="AC286" s="160"/>
      <c r="AD286" s="160"/>
      <c r="AE286" s="160"/>
    </row>
    <row r="287" spans="1:31" x14ac:dyDescent="0.2">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c r="AC287" s="160"/>
      <c r="AD287" s="160"/>
      <c r="AE287" s="160"/>
    </row>
    <row r="288" spans="1:31" x14ac:dyDescent="0.2">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row>
    <row r="289" spans="1:31" x14ac:dyDescent="0.2">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0"/>
      <c r="AD289" s="160"/>
      <c r="AE289" s="160"/>
    </row>
    <row r="290" spans="1:31" x14ac:dyDescent="0.2">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c r="AC290" s="160"/>
      <c r="AD290" s="160"/>
      <c r="AE290" s="160"/>
    </row>
    <row r="291" spans="1:31" x14ac:dyDescent="0.2">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c r="AC291" s="160"/>
      <c r="AD291" s="160"/>
      <c r="AE291" s="160"/>
    </row>
    <row r="292" spans="1:31" x14ac:dyDescent="0.2">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c r="AC292" s="160"/>
      <c r="AD292" s="160"/>
      <c r="AE292" s="160"/>
    </row>
    <row r="293" spans="1:31" x14ac:dyDescent="0.2">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0"/>
      <c r="AD293" s="160"/>
      <c r="AE293" s="160"/>
    </row>
    <row r="294" spans="1:31" x14ac:dyDescent="0.2">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c r="AC294" s="160"/>
      <c r="AD294" s="160"/>
      <c r="AE294" s="160"/>
    </row>
    <row r="295" spans="1:31" x14ac:dyDescent="0.2">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0"/>
      <c r="AD295" s="160"/>
      <c r="AE295" s="160"/>
    </row>
    <row r="296" spans="1:31" x14ac:dyDescent="0.2">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0"/>
      <c r="AD296" s="160"/>
      <c r="AE296" s="160"/>
    </row>
    <row r="297" spans="1:31" x14ac:dyDescent="0.2">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0"/>
      <c r="AD297" s="160"/>
      <c r="AE297" s="160"/>
    </row>
    <row r="298" spans="1:31" x14ac:dyDescent="0.2">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c r="AC298" s="160"/>
      <c r="AD298" s="160"/>
      <c r="AE298" s="160"/>
    </row>
    <row r="299" spans="1:31" x14ac:dyDescent="0.2">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c r="AC299" s="160"/>
      <c r="AD299" s="160"/>
      <c r="AE299" s="160"/>
    </row>
    <row r="300" spans="1:31" x14ac:dyDescent="0.2">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c r="AB300" s="160"/>
      <c r="AC300" s="160"/>
      <c r="AD300" s="160"/>
      <c r="AE300" s="160"/>
    </row>
    <row r="301" spans="1:31" x14ac:dyDescent="0.2">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c r="AC301" s="160"/>
      <c r="AD301" s="160"/>
      <c r="AE301" s="160"/>
    </row>
    <row r="302" spans="1:31" x14ac:dyDescent="0.2">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c r="AC302" s="160"/>
      <c r="AD302" s="160"/>
      <c r="AE302" s="160"/>
    </row>
    <row r="303" spans="1:31" x14ac:dyDescent="0.2">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c r="AC303" s="160"/>
      <c r="AD303" s="160"/>
      <c r="AE303" s="160"/>
    </row>
    <row r="304" spans="1:31" x14ac:dyDescent="0.2">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c r="AC304" s="160"/>
      <c r="AD304" s="160"/>
      <c r="AE304" s="160"/>
    </row>
    <row r="305" spans="1:31" x14ac:dyDescent="0.2">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160"/>
      <c r="AD305" s="160"/>
      <c r="AE305" s="160"/>
    </row>
    <row r="306" spans="1:31" x14ac:dyDescent="0.2">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c r="AC306" s="160"/>
      <c r="AD306" s="160"/>
      <c r="AE306" s="160"/>
    </row>
    <row r="307" spans="1:31" x14ac:dyDescent="0.2">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row>
    <row r="308" spans="1:31" x14ac:dyDescent="0.2">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row>
    <row r="309" spans="1:31" x14ac:dyDescent="0.2">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0"/>
      <c r="AD309" s="160"/>
      <c r="AE309" s="160"/>
    </row>
    <row r="310" spans="1:31" x14ac:dyDescent="0.2">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row>
    <row r="311" spans="1:31" x14ac:dyDescent="0.2">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0"/>
      <c r="AD311" s="160"/>
      <c r="AE311" s="160"/>
    </row>
    <row r="312" spans="1:31" x14ac:dyDescent="0.2">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0"/>
      <c r="AD312" s="160"/>
      <c r="AE312" s="160"/>
    </row>
    <row r="313" spans="1:31" x14ac:dyDescent="0.2">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c r="AC313" s="160"/>
      <c r="AD313" s="160"/>
      <c r="AE313" s="160"/>
    </row>
    <row r="314" spans="1:31" x14ac:dyDescent="0.2">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0"/>
      <c r="AD314" s="160"/>
      <c r="AE314" s="160"/>
    </row>
    <row r="315" spans="1:31" x14ac:dyDescent="0.2">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0"/>
      <c r="AD315" s="160"/>
      <c r="AE315" s="160"/>
    </row>
    <row r="316" spans="1:31" x14ac:dyDescent="0.2">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c r="AC316" s="160"/>
      <c r="AD316" s="160"/>
      <c r="AE316" s="160"/>
    </row>
    <row r="317" spans="1:31" x14ac:dyDescent="0.2">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0"/>
      <c r="AD317" s="160"/>
      <c r="AE317" s="160"/>
    </row>
    <row r="318" spans="1:31" x14ac:dyDescent="0.2">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c r="AC318" s="160"/>
      <c r="AD318" s="160"/>
      <c r="AE318" s="160"/>
    </row>
    <row r="319" spans="1:31" x14ac:dyDescent="0.2">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c r="AC319" s="160"/>
      <c r="AD319" s="160"/>
      <c r="AE319" s="160"/>
    </row>
    <row r="320" spans="1:31" x14ac:dyDescent="0.2">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c r="AC320" s="160"/>
      <c r="AD320" s="160"/>
      <c r="AE320" s="160"/>
    </row>
    <row r="321" spans="1:31" x14ac:dyDescent="0.2">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c r="AC321" s="160"/>
      <c r="AD321" s="160"/>
      <c r="AE321" s="160"/>
    </row>
    <row r="322" spans="1:31" x14ac:dyDescent="0.2">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c r="AC322" s="160"/>
      <c r="AD322" s="160"/>
      <c r="AE322" s="160"/>
    </row>
    <row r="323" spans="1:31" x14ac:dyDescent="0.2">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0"/>
      <c r="AD323" s="160"/>
      <c r="AE323" s="160"/>
    </row>
    <row r="324" spans="1:31" x14ac:dyDescent="0.2">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c r="AC324" s="160"/>
      <c r="AD324" s="160"/>
      <c r="AE324" s="160"/>
    </row>
    <row r="325" spans="1:31" x14ac:dyDescent="0.2">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c r="AC325" s="160"/>
      <c r="AD325" s="160"/>
      <c r="AE325" s="160"/>
    </row>
    <row r="326" spans="1:31" x14ac:dyDescent="0.2">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c r="AC326" s="160"/>
      <c r="AD326" s="160"/>
      <c r="AE326" s="160"/>
    </row>
    <row r="327" spans="1:31" x14ac:dyDescent="0.2">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c r="AC327" s="160"/>
      <c r="AD327" s="160"/>
      <c r="AE327" s="160"/>
    </row>
    <row r="328" spans="1:31" x14ac:dyDescent="0.2">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0"/>
      <c r="AD328" s="160"/>
      <c r="AE328" s="160"/>
    </row>
    <row r="329" spans="1:31" x14ac:dyDescent="0.2">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c r="AC329" s="160"/>
      <c r="AD329" s="160"/>
      <c r="AE329" s="160"/>
    </row>
    <row r="330" spans="1:31" x14ac:dyDescent="0.2">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c r="AC330" s="160"/>
      <c r="AD330" s="160"/>
      <c r="AE330" s="160"/>
    </row>
    <row r="331" spans="1:31" x14ac:dyDescent="0.2">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c r="AC331" s="160"/>
      <c r="AD331" s="160"/>
      <c r="AE331" s="160"/>
    </row>
    <row r="332" spans="1:31" x14ac:dyDescent="0.2">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0"/>
      <c r="AD332" s="160"/>
      <c r="AE332" s="160"/>
    </row>
    <row r="333" spans="1:31" x14ac:dyDescent="0.2">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0"/>
      <c r="AD333" s="160"/>
      <c r="AE333" s="160"/>
    </row>
    <row r="334" spans="1:31" x14ac:dyDescent="0.2">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0"/>
      <c r="AD334" s="160"/>
      <c r="AE334" s="160"/>
    </row>
    <row r="335" spans="1:31" x14ac:dyDescent="0.2">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c r="AC335" s="160"/>
      <c r="AD335" s="160"/>
      <c r="AE335" s="160"/>
    </row>
    <row r="336" spans="1:31" x14ac:dyDescent="0.2">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c r="AC336" s="160"/>
      <c r="AD336" s="160"/>
      <c r="AE336" s="160"/>
    </row>
    <row r="337" spans="1:31" x14ac:dyDescent="0.2">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c r="AC337" s="160"/>
      <c r="AD337" s="160"/>
      <c r="AE337" s="160"/>
    </row>
    <row r="338" spans="1:31" x14ac:dyDescent="0.2">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c r="AC338" s="160"/>
      <c r="AD338" s="160"/>
      <c r="AE338" s="160"/>
    </row>
    <row r="339" spans="1:31" x14ac:dyDescent="0.2">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c r="AC339" s="160"/>
      <c r="AD339" s="160"/>
      <c r="AE339" s="160"/>
    </row>
    <row r="340" spans="1:31" x14ac:dyDescent="0.2">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c r="AC340" s="160"/>
      <c r="AD340" s="160"/>
      <c r="AE340" s="160"/>
    </row>
    <row r="341" spans="1:31" x14ac:dyDescent="0.2">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c r="AC341" s="160"/>
      <c r="AD341" s="160"/>
      <c r="AE341" s="160"/>
    </row>
    <row r="342" spans="1:31" x14ac:dyDescent="0.2">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0"/>
      <c r="AD342" s="160"/>
      <c r="AE342" s="160"/>
    </row>
    <row r="343" spans="1:31" x14ac:dyDescent="0.2">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c r="AC343" s="160"/>
      <c r="AD343" s="160"/>
      <c r="AE343" s="160"/>
    </row>
    <row r="344" spans="1:31" x14ac:dyDescent="0.2">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c r="AC344" s="160"/>
      <c r="AD344" s="160"/>
      <c r="AE344" s="160"/>
    </row>
    <row r="345" spans="1:31" x14ac:dyDescent="0.2">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c r="AC345" s="160"/>
      <c r="AD345" s="160"/>
      <c r="AE345" s="160"/>
    </row>
    <row r="346" spans="1:31" x14ac:dyDescent="0.2">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c r="AC346" s="160"/>
      <c r="AD346" s="160"/>
      <c r="AE346" s="160"/>
    </row>
    <row r="347" spans="1:31" x14ac:dyDescent="0.2">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c r="AC347" s="160"/>
      <c r="AD347" s="160"/>
      <c r="AE347" s="160"/>
    </row>
    <row r="348" spans="1:31" x14ac:dyDescent="0.2">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row>
    <row r="349" spans="1:31" x14ac:dyDescent="0.2">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0"/>
      <c r="AD349" s="160"/>
      <c r="AE349" s="160"/>
    </row>
    <row r="350" spans="1:31" x14ac:dyDescent="0.2">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c r="AC350" s="160"/>
      <c r="AD350" s="160"/>
      <c r="AE350" s="160"/>
    </row>
    <row r="351" spans="1:31" x14ac:dyDescent="0.2">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c r="AC351" s="160"/>
      <c r="AD351" s="160"/>
      <c r="AE351" s="160"/>
    </row>
    <row r="352" spans="1:31" x14ac:dyDescent="0.2">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c r="AC352" s="160"/>
      <c r="AD352" s="160"/>
      <c r="AE352" s="160"/>
    </row>
    <row r="353" spans="1:31" x14ac:dyDescent="0.2">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c r="AC353" s="160"/>
      <c r="AD353" s="160"/>
      <c r="AE353" s="160"/>
    </row>
    <row r="354" spans="1:31" x14ac:dyDescent="0.2">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c r="AB354" s="160"/>
      <c r="AC354" s="160"/>
      <c r="AD354" s="160"/>
      <c r="AE354" s="160"/>
    </row>
    <row r="355" spans="1:31" x14ac:dyDescent="0.2">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c r="AB355" s="160"/>
      <c r="AC355" s="160"/>
      <c r="AD355" s="160"/>
      <c r="AE355" s="160"/>
    </row>
    <row r="356" spans="1:31" x14ac:dyDescent="0.2">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c r="AB356" s="160"/>
      <c r="AC356" s="160"/>
      <c r="AD356" s="160"/>
      <c r="AE356" s="160"/>
    </row>
    <row r="357" spans="1:31" x14ac:dyDescent="0.2">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c r="AA357" s="160"/>
      <c r="AB357" s="160"/>
      <c r="AC357" s="160"/>
      <c r="AD357" s="160"/>
      <c r="AE357" s="160"/>
    </row>
    <row r="358" spans="1:31" x14ac:dyDescent="0.2">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c r="AA358" s="160"/>
      <c r="AB358" s="160"/>
      <c r="AC358" s="160"/>
      <c r="AD358" s="160"/>
      <c r="AE358" s="160"/>
    </row>
    <row r="359" spans="1:31" x14ac:dyDescent="0.2">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c r="AA359" s="160"/>
      <c r="AB359" s="160"/>
      <c r="AC359" s="160"/>
      <c r="AD359" s="160"/>
      <c r="AE359" s="160"/>
    </row>
    <row r="360" spans="1:31" x14ac:dyDescent="0.2">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c r="AB360" s="160"/>
      <c r="AC360" s="160"/>
      <c r="AD360" s="160"/>
      <c r="AE360" s="160"/>
    </row>
    <row r="361" spans="1:31" x14ac:dyDescent="0.2">
      <c r="A361" s="160"/>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c r="AA361" s="160"/>
      <c r="AB361" s="160"/>
      <c r="AC361" s="160"/>
      <c r="AD361" s="160"/>
      <c r="AE361" s="160"/>
    </row>
    <row r="362" spans="1:31" x14ac:dyDescent="0.2">
      <c r="A362" s="160"/>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c r="AA362" s="160"/>
      <c r="AB362" s="160"/>
      <c r="AC362" s="160"/>
      <c r="AD362" s="160"/>
      <c r="AE362" s="160"/>
    </row>
    <row r="363" spans="1:31" x14ac:dyDescent="0.2">
      <c r="A363" s="160"/>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c r="AA363" s="160"/>
      <c r="AB363" s="160"/>
      <c r="AC363" s="160"/>
      <c r="AD363" s="160"/>
      <c r="AE363" s="160"/>
    </row>
    <row r="364" spans="1:31" x14ac:dyDescent="0.2">
      <c r="A364" s="160"/>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c r="AA364" s="160"/>
      <c r="AB364" s="160"/>
      <c r="AC364" s="160"/>
      <c r="AD364" s="160"/>
      <c r="AE364" s="160"/>
    </row>
    <row r="365" spans="1:31" x14ac:dyDescent="0.2">
      <c r="A365" s="160"/>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c r="AA365" s="160"/>
      <c r="AB365" s="160"/>
      <c r="AC365" s="160"/>
      <c r="AD365" s="160"/>
      <c r="AE365" s="160"/>
    </row>
    <row r="366" spans="1:31" x14ac:dyDescent="0.2">
      <c r="A366" s="160"/>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c r="AA366" s="160"/>
      <c r="AB366" s="160"/>
      <c r="AC366" s="160"/>
      <c r="AD366" s="160"/>
      <c r="AE366" s="160"/>
    </row>
    <row r="367" spans="1:31" x14ac:dyDescent="0.2">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row>
    <row r="368" spans="1:31" x14ac:dyDescent="0.2">
      <c r="A368" s="160"/>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row>
    <row r="369" spans="1:31" x14ac:dyDescent="0.2">
      <c r="A369" s="160"/>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row>
    <row r="370" spans="1:31" x14ac:dyDescent="0.2">
      <c r="A370" s="160"/>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row>
    <row r="371" spans="1:31" x14ac:dyDescent="0.2">
      <c r="A371" s="160"/>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c r="AA371" s="160"/>
      <c r="AB371" s="160"/>
      <c r="AC371" s="160"/>
      <c r="AD371" s="160"/>
      <c r="AE371" s="160"/>
    </row>
    <row r="372" spans="1:31" x14ac:dyDescent="0.2">
      <c r="A372" s="160"/>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c r="AA372" s="160"/>
      <c r="AB372" s="160"/>
      <c r="AC372" s="160"/>
      <c r="AD372" s="160"/>
      <c r="AE372" s="160"/>
    </row>
    <row r="373" spans="1:31" x14ac:dyDescent="0.2">
      <c r="A373" s="160"/>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c r="AA373" s="160"/>
      <c r="AB373" s="160"/>
      <c r="AC373" s="160"/>
      <c r="AD373" s="160"/>
      <c r="AE373" s="160"/>
    </row>
    <row r="374" spans="1:31" x14ac:dyDescent="0.2">
      <c r="A374" s="160"/>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c r="AA374" s="160"/>
      <c r="AB374" s="160"/>
      <c r="AC374" s="160"/>
      <c r="AD374" s="160"/>
      <c r="AE374" s="160"/>
    </row>
    <row r="375" spans="1:31" x14ac:dyDescent="0.2">
      <c r="A375" s="160"/>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c r="AA375" s="160"/>
      <c r="AB375" s="160"/>
      <c r="AC375" s="160"/>
      <c r="AD375" s="160"/>
      <c r="AE375" s="160"/>
    </row>
    <row r="376" spans="1:31" x14ac:dyDescent="0.2">
      <c r="A376" s="160"/>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row>
    <row r="377" spans="1:31" x14ac:dyDescent="0.2">
      <c r="A377" s="160"/>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c r="AA377" s="160"/>
      <c r="AB377" s="160"/>
      <c r="AC377" s="160"/>
      <c r="AD377" s="160"/>
      <c r="AE377" s="160"/>
    </row>
    <row r="378" spans="1:31" x14ac:dyDescent="0.2">
      <c r="A378" s="160"/>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c r="AA378" s="160"/>
      <c r="AB378" s="160"/>
      <c r="AC378" s="160"/>
      <c r="AD378" s="160"/>
      <c r="AE378" s="160"/>
    </row>
    <row r="379" spans="1:31" x14ac:dyDescent="0.2">
      <c r="A379" s="160"/>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c r="AA379" s="160"/>
      <c r="AB379" s="160"/>
      <c r="AC379" s="160"/>
      <c r="AD379" s="160"/>
      <c r="AE379" s="160"/>
    </row>
    <row r="380" spans="1:31" x14ac:dyDescent="0.2">
      <c r="A380" s="160"/>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c r="AA380" s="160"/>
      <c r="AB380" s="160"/>
      <c r="AC380" s="160"/>
      <c r="AD380" s="160"/>
      <c r="AE380" s="160"/>
    </row>
    <row r="381" spans="1:31" x14ac:dyDescent="0.2">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c r="AA381" s="160"/>
      <c r="AB381" s="160"/>
      <c r="AC381" s="160"/>
      <c r="AD381" s="160"/>
      <c r="AE381" s="160"/>
    </row>
    <row r="382" spans="1:31" x14ac:dyDescent="0.2">
      <c r="A382" s="160"/>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c r="AA382" s="160"/>
      <c r="AB382" s="160"/>
      <c r="AC382" s="160"/>
      <c r="AD382" s="160"/>
      <c r="AE382" s="160"/>
    </row>
    <row r="383" spans="1:31" x14ac:dyDescent="0.2">
      <c r="A383" s="160"/>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c r="AA383" s="160"/>
      <c r="AB383" s="160"/>
      <c r="AC383" s="160"/>
      <c r="AD383" s="160"/>
      <c r="AE383" s="160"/>
    </row>
    <row r="384" spans="1:31" x14ac:dyDescent="0.2">
      <c r="A384" s="160"/>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c r="AA384" s="160"/>
      <c r="AB384" s="160"/>
      <c r="AC384" s="160"/>
      <c r="AD384" s="160"/>
      <c r="AE384" s="160"/>
    </row>
    <row r="385" spans="1:31" x14ac:dyDescent="0.2">
      <c r="A385" s="160"/>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c r="AA385" s="160"/>
      <c r="AB385" s="160"/>
      <c r="AC385" s="160"/>
      <c r="AD385" s="160"/>
      <c r="AE385" s="160"/>
    </row>
    <row r="386" spans="1:31" x14ac:dyDescent="0.2">
      <c r="A386" s="160"/>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c r="AA386" s="160"/>
      <c r="AB386" s="160"/>
      <c r="AC386" s="160"/>
      <c r="AD386" s="160"/>
      <c r="AE386" s="160"/>
    </row>
    <row r="387" spans="1:31" x14ac:dyDescent="0.2">
      <c r="A387" s="160"/>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c r="AA387" s="160"/>
      <c r="AB387" s="160"/>
      <c r="AC387" s="160"/>
      <c r="AD387" s="160"/>
      <c r="AE387" s="160"/>
    </row>
    <row r="388" spans="1:31" x14ac:dyDescent="0.2">
      <c r="A388" s="160"/>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c r="AA388" s="160"/>
      <c r="AB388" s="160"/>
      <c r="AC388" s="160"/>
      <c r="AD388" s="160"/>
      <c r="AE388" s="160"/>
    </row>
    <row r="389" spans="1:31" x14ac:dyDescent="0.2">
      <c r="A389" s="160"/>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c r="AA389" s="160"/>
      <c r="AB389" s="160"/>
      <c r="AC389" s="160"/>
      <c r="AD389" s="160"/>
      <c r="AE389" s="160"/>
    </row>
    <row r="390" spans="1:31" x14ac:dyDescent="0.2">
      <c r="A390" s="160"/>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c r="AA390" s="160"/>
      <c r="AB390" s="160"/>
      <c r="AC390" s="160"/>
      <c r="AD390" s="160"/>
      <c r="AE390" s="160"/>
    </row>
    <row r="391" spans="1:31" x14ac:dyDescent="0.2">
      <c r="A391" s="160"/>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c r="AA391" s="160"/>
      <c r="AB391" s="160"/>
      <c r="AC391" s="160"/>
      <c r="AD391" s="160"/>
      <c r="AE391" s="160"/>
    </row>
    <row r="392" spans="1:31" x14ac:dyDescent="0.2">
      <c r="A392" s="160"/>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c r="AA392" s="160"/>
      <c r="AB392" s="160"/>
      <c r="AC392" s="160"/>
      <c r="AD392" s="160"/>
      <c r="AE392" s="160"/>
    </row>
    <row r="393" spans="1:31" x14ac:dyDescent="0.2">
      <c r="A393" s="160"/>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c r="AA393" s="160"/>
      <c r="AB393" s="160"/>
      <c r="AC393" s="160"/>
      <c r="AD393" s="160"/>
      <c r="AE393" s="160"/>
    </row>
    <row r="394" spans="1:31" x14ac:dyDescent="0.2">
      <c r="A394" s="160"/>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c r="AA394" s="160"/>
      <c r="AB394" s="160"/>
      <c r="AC394" s="160"/>
      <c r="AD394" s="160"/>
      <c r="AE394" s="160"/>
    </row>
    <row r="395" spans="1:31" x14ac:dyDescent="0.2">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c r="AA395" s="160"/>
      <c r="AB395" s="160"/>
      <c r="AC395" s="160"/>
      <c r="AD395" s="160"/>
      <c r="AE395" s="160"/>
    </row>
    <row r="396" spans="1:31" x14ac:dyDescent="0.2">
      <c r="A396" s="160"/>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c r="AA396" s="160"/>
      <c r="AB396" s="160"/>
      <c r="AC396" s="160"/>
      <c r="AD396" s="160"/>
      <c r="AE396" s="160"/>
    </row>
    <row r="397" spans="1:31" x14ac:dyDescent="0.2">
      <c r="A397" s="160"/>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c r="AA397" s="160"/>
      <c r="AB397" s="160"/>
      <c r="AC397" s="160"/>
      <c r="AD397" s="160"/>
      <c r="AE397" s="160"/>
    </row>
    <row r="398" spans="1:31" x14ac:dyDescent="0.2">
      <c r="A398" s="160"/>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c r="AA398" s="160"/>
      <c r="AB398" s="160"/>
      <c r="AC398" s="160"/>
      <c r="AD398" s="160"/>
      <c r="AE398" s="160"/>
    </row>
    <row r="399" spans="1:31" x14ac:dyDescent="0.2">
      <c r="A399" s="160"/>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c r="AA399" s="160"/>
      <c r="AB399" s="160"/>
      <c r="AC399" s="160"/>
      <c r="AD399" s="160"/>
      <c r="AE399" s="160"/>
    </row>
    <row r="400" spans="1:31" x14ac:dyDescent="0.2">
      <c r="A400" s="160"/>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c r="AA400" s="160"/>
      <c r="AB400" s="160"/>
      <c r="AC400" s="160"/>
      <c r="AD400" s="160"/>
      <c r="AE400" s="160"/>
    </row>
    <row r="401" spans="1:31" x14ac:dyDescent="0.2">
      <c r="A401" s="160"/>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c r="AA401" s="160"/>
      <c r="AB401" s="160"/>
      <c r="AC401" s="160"/>
      <c r="AD401" s="160"/>
      <c r="AE401" s="160"/>
    </row>
    <row r="402" spans="1:31" x14ac:dyDescent="0.2">
      <c r="A402" s="160"/>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c r="AA402" s="160"/>
      <c r="AB402" s="160"/>
      <c r="AC402" s="160"/>
      <c r="AD402" s="160"/>
      <c r="AE402" s="160"/>
    </row>
    <row r="403" spans="1:31" x14ac:dyDescent="0.2">
      <c r="A403" s="160"/>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c r="AA403" s="160"/>
      <c r="AB403" s="160"/>
      <c r="AC403" s="160"/>
      <c r="AD403" s="160"/>
      <c r="AE403" s="160"/>
    </row>
    <row r="404" spans="1:31" x14ac:dyDescent="0.2">
      <c r="A404" s="160"/>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c r="AA404" s="160"/>
      <c r="AB404" s="160"/>
      <c r="AC404" s="160"/>
      <c r="AD404" s="160"/>
      <c r="AE404" s="160"/>
    </row>
    <row r="405" spans="1:31" x14ac:dyDescent="0.2">
      <c r="A405" s="160"/>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c r="AA405" s="160"/>
      <c r="AB405" s="160"/>
      <c r="AC405" s="160"/>
      <c r="AD405" s="160"/>
      <c r="AE405" s="160"/>
    </row>
    <row r="406" spans="1:31" x14ac:dyDescent="0.2">
      <c r="A406" s="160"/>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c r="AA406" s="160"/>
      <c r="AB406" s="160"/>
      <c r="AC406" s="160"/>
      <c r="AD406" s="160"/>
      <c r="AE406" s="160"/>
    </row>
    <row r="407" spans="1:31" x14ac:dyDescent="0.2">
      <c r="A407" s="160"/>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c r="AA407" s="160"/>
      <c r="AB407" s="160"/>
      <c r="AC407" s="160"/>
      <c r="AD407" s="160"/>
      <c r="AE407" s="160"/>
    </row>
    <row r="408" spans="1:31" x14ac:dyDescent="0.2">
      <c r="A408" s="160"/>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row>
    <row r="409" spans="1:31" x14ac:dyDescent="0.2">
      <c r="A409" s="160"/>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c r="AA409" s="160"/>
      <c r="AB409" s="160"/>
      <c r="AC409" s="160"/>
      <c r="AD409" s="160"/>
      <c r="AE409" s="160"/>
    </row>
    <row r="410" spans="1:31" x14ac:dyDescent="0.2">
      <c r="A410" s="160"/>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c r="AA410" s="160"/>
      <c r="AB410" s="160"/>
      <c r="AC410" s="160"/>
      <c r="AD410" s="160"/>
      <c r="AE410" s="160"/>
    </row>
    <row r="411" spans="1:31" x14ac:dyDescent="0.2">
      <c r="A411" s="160"/>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c r="AA411" s="160"/>
      <c r="AB411" s="160"/>
      <c r="AC411" s="160"/>
      <c r="AD411" s="160"/>
      <c r="AE411" s="160"/>
    </row>
    <row r="412" spans="1:31" x14ac:dyDescent="0.2">
      <c r="A412" s="160"/>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c r="AA412" s="160"/>
      <c r="AB412" s="160"/>
      <c r="AC412" s="160"/>
      <c r="AD412" s="160"/>
      <c r="AE412" s="160"/>
    </row>
    <row r="413" spans="1:31" x14ac:dyDescent="0.2">
      <c r="A413" s="160"/>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c r="AA413" s="160"/>
      <c r="AB413" s="160"/>
      <c r="AC413" s="160"/>
      <c r="AD413" s="160"/>
      <c r="AE413" s="160"/>
    </row>
    <row r="414" spans="1:31" x14ac:dyDescent="0.2">
      <c r="A414" s="160"/>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c r="AA414" s="160"/>
      <c r="AB414" s="160"/>
      <c r="AC414" s="160"/>
      <c r="AD414" s="160"/>
      <c r="AE414" s="160"/>
    </row>
    <row r="415" spans="1:31" x14ac:dyDescent="0.2">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c r="AA415" s="160"/>
      <c r="AB415" s="160"/>
      <c r="AC415" s="160"/>
      <c r="AD415" s="160"/>
      <c r="AE415" s="160"/>
    </row>
    <row r="416" spans="1:31" x14ac:dyDescent="0.2">
      <c r="A416" s="160"/>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c r="AA416" s="160"/>
      <c r="AB416" s="160"/>
      <c r="AC416" s="160"/>
      <c r="AD416" s="160"/>
      <c r="AE416" s="160"/>
    </row>
    <row r="417" spans="1:31" x14ac:dyDescent="0.2">
      <c r="A417" s="160"/>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row>
    <row r="418" spans="1:31" x14ac:dyDescent="0.2">
      <c r="A418" s="160"/>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c r="AA418" s="160"/>
      <c r="AB418" s="160"/>
      <c r="AC418" s="160"/>
      <c r="AD418" s="160"/>
      <c r="AE418" s="160"/>
    </row>
    <row r="419" spans="1:31" x14ac:dyDescent="0.2">
      <c r="A419" s="160"/>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c r="AA419" s="160"/>
      <c r="AB419" s="160"/>
      <c r="AC419" s="160"/>
      <c r="AD419" s="160"/>
      <c r="AE419" s="160"/>
    </row>
    <row r="420" spans="1:31" x14ac:dyDescent="0.2">
      <c r="A420" s="160"/>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c r="AA420" s="160"/>
      <c r="AB420" s="160"/>
      <c r="AC420" s="160"/>
      <c r="AD420" s="160"/>
      <c r="AE420" s="160"/>
    </row>
    <row r="421" spans="1:31" x14ac:dyDescent="0.2">
      <c r="A421" s="160"/>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c r="AA421" s="160"/>
      <c r="AB421" s="160"/>
      <c r="AC421" s="160"/>
      <c r="AD421" s="160"/>
      <c r="AE421" s="160"/>
    </row>
    <row r="422" spans="1:31" x14ac:dyDescent="0.2">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c r="AA422" s="160"/>
      <c r="AB422" s="160"/>
      <c r="AC422" s="160"/>
      <c r="AD422" s="160"/>
      <c r="AE422" s="160"/>
    </row>
    <row r="423" spans="1:31" x14ac:dyDescent="0.2">
      <c r="A423" s="160"/>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c r="AA423" s="160"/>
      <c r="AB423" s="160"/>
      <c r="AC423" s="160"/>
      <c r="AD423" s="160"/>
      <c r="AE423" s="160"/>
    </row>
    <row r="424" spans="1:31" x14ac:dyDescent="0.2">
      <c r="A424" s="160"/>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c r="AA424" s="160"/>
      <c r="AB424" s="160"/>
      <c r="AC424" s="160"/>
      <c r="AD424" s="160"/>
      <c r="AE424" s="160"/>
    </row>
    <row r="425" spans="1:31" x14ac:dyDescent="0.2">
      <c r="A425" s="160"/>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c r="AA425" s="160"/>
      <c r="AB425" s="160"/>
      <c r="AC425" s="160"/>
      <c r="AD425" s="160"/>
      <c r="AE425" s="160"/>
    </row>
    <row r="426" spans="1:31" x14ac:dyDescent="0.2">
      <c r="A426" s="160"/>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c r="AA426" s="160"/>
      <c r="AB426" s="160"/>
      <c r="AC426" s="160"/>
      <c r="AD426" s="160"/>
      <c r="AE426" s="160"/>
    </row>
    <row r="427" spans="1:31" x14ac:dyDescent="0.2">
      <c r="A427" s="160"/>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row>
    <row r="428" spans="1:31" x14ac:dyDescent="0.2">
      <c r="A428" s="160"/>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row>
    <row r="429" spans="1:31" x14ac:dyDescent="0.2">
      <c r="A429" s="160"/>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row>
    <row r="430" spans="1:31" x14ac:dyDescent="0.2">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c r="AA430" s="160"/>
      <c r="AB430" s="160"/>
      <c r="AC430" s="160"/>
      <c r="AD430" s="160"/>
      <c r="AE430" s="160"/>
    </row>
    <row r="431" spans="1:31" x14ac:dyDescent="0.2">
      <c r="A431" s="160"/>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c r="AA431" s="160"/>
      <c r="AB431" s="160"/>
      <c r="AC431" s="160"/>
      <c r="AD431" s="160"/>
      <c r="AE431" s="160"/>
    </row>
    <row r="432" spans="1:31" x14ac:dyDescent="0.2">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c r="AA432" s="160"/>
      <c r="AB432" s="160"/>
      <c r="AC432" s="160"/>
      <c r="AD432" s="160"/>
      <c r="AE432" s="160"/>
    </row>
    <row r="433" spans="1:31" x14ac:dyDescent="0.2">
      <c r="A433" s="160"/>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c r="AA433" s="160"/>
      <c r="AB433" s="160"/>
      <c r="AC433" s="160"/>
      <c r="AD433" s="160"/>
      <c r="AE433" s="160"/>
    </row>
    <row r="434" spans="1:31" x14ac:dyDescent="0.2">
      <c r="A434" s="160"/>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c r="AA434" s="160"/>
      <c r="AB434" s="160"/>
      <c r="AC434" s="160"/>
      <c r="AD434" s="160"/>
      <c r="AE434" s="160"/>
    </row>
    <row r="435" spans="1:31" x14ac:dyDescent="0.2">
      <c r="A435" s="160"/>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c r="AA435" s="160"/>
      <c r="AB435" s="160"/>
      <c r="AC435" s="160"/>
      <c r="AD435" s="160"/>
      <c r="AE435" s="160"/>
    </row>
    <row r="436" spans="1:31" x14ac:dyDescent="0.2">
      <c r="A436" s="160"/>
      <c r="B436" s="160"/>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c r="AA436" s="160"/>
      <c r="AB436" s="160"/>
      <c r="AC436" s="160"/>
      <c r="AD436" s="160"/>
      <c r="AE436" s="160"/>
    </row>
    <row r="437" spans="1:31" x14ac:dyDescent="0.2">
      <c r="A437" s="160"/>
      <c r="B437" s="160"/>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c r="AA437" s="160"/>
      <c r="AB437" s="160"/>
      <c r="AC437" s="160"/>
      <c r="AD437" s="160"/>
      <c r="AE437" s="160"/>
    </row>
    <row r="438" spans="1:31" x14ac:dyDescent="0.2">
      <c r="A438" s="160"/>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c r="AA438" s="160"/>
      <c r="AB438" s="160"/>
      <c r="AC438" s="160"/>
      <c r="AD438" s="160"/>
      <c r="AE438" s="160"/>
    </row>
    <row r="439" spans="1:31" x14ac:dyDescent="0.2">
      <c r="A439" s="160"/>
      <c r="B439" s="160"/>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c r="AA439" s="160"/>
      <c r="AB439" s="160"/>
      <c r="AC439" s="160"/>
      <c r="AD439" s="160"/>
      <c r="AE439" s="160"/>
    </row>
    <row r="440" spans="1:31" x14ac:dyDescent="0.2">
      <c r="A440" s="160"/>
      <c r="B440" s="160"/>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c r="AA440" s="160"/>
      <c r="AB440" s="160"/>
      <c r="AC440" s="160"/>
      <c r="AD440" s="160"/>
      <c r="AE440" s="160"/>
    </row>
    <row r="441" spans="1:31" x14ac:dyDescent="0.2">
      <c r="A441" s="160"/>
      <c r="B441" s="160"/>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c r="AA441" s="160"/>
      <c r="AB441" s="160"/>
      <c r="AC441" s="160"/>
      <c r="AD441" s="160"/>
      <c r="AE441" s="160"/>
    </row>
    <row r="442" spans="1:31" x14ac:dyDescent="0.2">
      <c r="A442" s="160"/>
      <c r="B442" s="160"/>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c r="AA442" s="160"/>
      <c r="AB442" s="160"/>
      <c r="AC442" s="160"/>
      <c r="AD442" s="160"/>
      <c r="AE442" s="160"/>
    </row>
    <row r="443" spans="1:31" x14ac:dyDescent="0.2">
      <c r="A443" s="160"/>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c r="AA443" s="160"/>
      <c r="AB443" s="160"/>
      <c r="AC443" s="160"/>
      <c r="AD443" s="160"/>
      <c r="AE443" s="160"/>
    </row>
    <row r="444" spans="1:31" x14ac:dyDescent="0.2">
      <c r="A444" s="160"/>
      <c r="B444" s="160"/>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c r="AA444" s="160"/>
      <c r="AB444" s="160"/>
      <c r="AC444" s="160"/>
      <c r="AD444" s="160"/>
      <c r="AE444" s="160"/>
    </row>
    <row r="445" spans="1:31" x14ac:dyDescent="0.2">
      <c r="A445" s="160"/>
      <c r="B445" s="160"/>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c r="AA445" s="160"/>
      <c r="AB445" s="160"/>
      <c r="AC445" s="160"/>
      <c r="AD445" s="160"/>
      <c r="AE445" s="160"/>
    </row>
    <row r="446" spans="1:31" x14ac:dyDescent="0.2">
      <c r="A446" s="160"/>
      <c r="B446" s="160"/>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c r="AA446" s="160"/>
      <c r="AB446" s="160"/>
      <c r="AC446" s="160"/>
      <c r="AD446" s="160"/>
      <c r="AE446" s="160"/>
    </row>
    <row r="447" spans="1:31" x14ac:dyDescent="0.2">
      <c r="A447" s="160"/>
      <c r="B447" s="160"/>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c r="AA447" s="160"/>
      <c r="AB447" s="160"/>
      <c r="AC447" s="160"/>
      <c r="AD447" s="160"/>
      <c r="AE447" s="160"/>
    </row>
    <row r="448" spans="1:31" x14ac:dyDescent="0.2">
      <c r="A448" s="160"/>
      <c r="B448" s="160"/>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c r="AA448" s="160"/>
      <c r="AB448" s="160"/>
      <c r="AC448" s="160"/>
      <c r="AD448" s="160"/>
      <c r="AE448" s="160"/>
    </row>
    <row r="449" spans="1:31" x14ac:dyDescent="0.2">
      <c r="A449" s="160"/>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c r="AA449" s="160"/>
      <c r="AB449" s="160"/>
      <c r="AC449" s="160"/>
      <c r="AD449" s="160"/>
      <c r="AE449" s="160"/>
    </row>
    <row r="450" spans="1:31" x14ac:dyDescent="0.2">
      <c r="A450" s="160"/>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c r="AA450" s="160"/>
      <c r="AB450" s="160"/>
      <c r="AC450" s="160"/>
      <c r="AD450" s="160"/>
      <c r="AE450" s="160"/>
    </row>
    <row r="451" spans="1:31" x14ac:dyDescent="0.2">
      <c r="A451" s="160"/>
      <c r="B451" s="160"/>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c r="AA451" s="160"/>
      <c r="AB451" s="160"/>
      <c r="AC451" s="160"/>
      <c r="AD451" s="160"/>
      <c r="AE451" s="160"/>
    </row>
    <row r="452" spans="1:31" x14ac:dyDescent="0.2">
      <c r="A452" s="160"/>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c r="AA452" s="160"/>
      <c r="AB452" s="160"/>
      <c r="AC452" s="160"/>
      <c r="AD452" s="160"/>
      <c r="AE452" s="160"/>
    </row>
    <row r="453" spans="1:31" x14ac:dyDescent="0.2">
      <c r="A453" s="160"/>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c r="AA453" s="160"/>
      <c r="AB453" s="160"/>
      <c r="AC453" s="160"/>
      <c r="AD453" s="160"/>
      <c r="AE453" s="160"/>
    </row>
    <row r="454" spans="1:31" x14ac:dyDescent="0.2">
      <c r="A454" s="160"/>
      <c r="B454" s="160"/>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c r="AA454" s="160"/>
      <c r="AB454" s="160"/>
      <c r="AC454" s="160"/>
      <c r="AD454" s="160"/>
      <c r="AE454" s="160"/>
    </row>
    <row r="455" spans="1:31" x14ac:dyDescent="0.2">
      <c r="A455" s="160"/>
      <c r="B455" s="160"/>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c r="AA455" s="160"/>
      <c r="AB455" s="160"/>
      <c r="AC455" s="160"/>
      <c r="AD455" s="160"/>
      <c r="AE455" s="160"/>
    </row>
    <row r="456" spans="1:31" x14ac:dyDescent="0.2">
      <c r="A456" s="160"/>
      <c r="B456" s="160"/>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c r="AA456" s="160"/>
      <c r="AB456" s="160"/>
      <c r="AC456" s="160"/>
      <c r="AD456" s="160"/>
      <c r="AE456" s="160"/>
    </row>
    <row r="457" spans="1:31" x14ac:dyDescent="0.2">
      <c r="A457" s="160"/>
      <c r="B457" s="160"/>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c r="AA457" s="160"/>
      <c r="AB457" s="160"/>
      <c r="AC457" s="160"/>
      <c r="AD457" s="160"/>
      <c r="AE457" s="160"/>
    </row>
    <row r="458" spans="1:31" x14ac:dyDescent="0.2">
      <c r="A458" s="160"/>
      <c r="B458" s="160"/>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c r="AA458" s="160"/>
      <c r="AB458" s="160"/>
      <c r="AC458" s="160"/>
      <c r="AD458" s="160"/>
      <c r="AE458" s="160"/>
    </row>
    <row r="459" spans="1:31" x14ac:dyDescent="0.2">
      <c r="A459" s="160"/>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c r="AA459" s="160"/>
      <c r="AB459" s="160"/>
      <c r="AC459" s="160"/>
      <c r="AD459" s="160"/>
      <c r="AE459" s="160"/>
    </row>
    <row r="460" spans="1:31" x14ac:dyDescent="0.2">
      <c r="A460" s="160"/>
      <c r="B460" s="160"/>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c r="AA460" s="160"/>
      <c r="AB460" s="160"/>
      <c r="AC460" s="160"/>
      <c r="AD460" s="160"/>
      <c r="AE460" s="160"/>
    </row>
    <row r="461" spans="1:31" x14ac:dyDescent="0.2">
      <c r="A461" s="160"/>
      <c r="B461" s="160"/>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c r="AA461" s="160"/>
      <c r="AB461" s="160"/>
      <c r="AC461" s="160"/>
      <c r="AD461" s="160"/>
      <c r="AE461" s="160"/>
    </row>
    <row r="462" spans="1:31" x14ac:dyDescent="0.2">
      <c r="A462" s="160"/>
      <c r="B462" s="160"/>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row>
    <row r="463" spans="1:31" x14ac:dyDescent="0.2">
      <c r="A463" s="160"/>
      <c r="B463" s="160"/>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c r="AA463" s="160"/>
      <c r="AB463" s="160"/>
      <c r="AC463" s="160"/>
      <c r="AD463" s="160"/>
      <c r="AE463" s="160"/>
    </row>
    <row r="464" spans="1:31" x14ac:dyDescent="0.2">
      <c r="A464" s="160"/>
      <c r="B464" s="160"/>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c r="AA464" s="160"/>
      <c r="AB464" s="160"/>
      <c r="AC464" s="160"/>
      <c r="AD464" s="160"/>
      <c r="AE464" s="160"/>
    </row>
    <row r="465" spans="1:31" x14ac:dyDescent="0.2">
      <c r="A465" s="160"/>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c r="AA465" s="160"/>
      <c r="AB465" s="160"/>
      <c r="AC465" s="160"/>
      <c r="AD465" s="160"/>
      <c r="AE465" s="160"/>
    </row>
    <row r="466" spans="1:31" x14ac:dyDescent="0.2">
      <c r="A466" s="160"/>
      <c r="B466" s="160"/>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c r="AA466" s="160"/>
      <c r="AB466" s="160"/>
      <c r="AC466" s="160"/>
      <c r="AD466" s="160"/>
      <c r="AE466" s="160"/>
    </row>
    <row r="467" spans="1:31" x14ac:dyDescent="0.2">
      <c r="A467" s="160"/>
      <c r="B467" s="160"/>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c r="AA467" s="160"/>
      <c r="AB467" s="160"/>
      <c r="AC467" s="160"/>
      <c r="AD467" s="160"/>
      <c r="AE467" s="160"/>
    </row>
    <row r="468" spans="1:31" x14ac:dyDescent="0.2">
      <c r="A468" s="160"/>
      <c r="B468" s="160"/>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c r="AA468" s="160"/>
      <c r="AB468" s="160"/>
      <c r="AC468" s="160"/>
      <c r="AD468" s="160"/>
      <c r="AE468" s="160"/>
    </row>
    <row r="469" spans="1:31" x14ac:dyDescent="0.2">
      <c r="A469" s="160"/>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c r="AA469" s="160"/>
      <c r="AB469" s="160"/>
      <c r="AC469" s="160"/>
      <c r="AD469" s="160"/>
      <c r="AE469" s="160"/>
    </row>
    <row r="470" spans="1:31" x14ac:dyDescent="0.2">
      <c r="A470" s="160"/>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c r="AA470" s="160"/>
      <c r="AB470" s="160"/>
      <c r="AC470" s="160"/>
      <c r="AD470" s="160"/>
      <c r="AE470" s="160"/>
    </row>
    <row r="471" spans="1:31" x14ac:dyDescent="0.2">
      <c r="A471" s="160"/>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c r="AA471" s="160"/>
      <c r="AB471" s="160"/>
      <c r="AC471" s="160"/>
      <c r="AD471" s="160"/>
      <c r="AE471" s="160"/>
    </row>
    <row r="472" spans="1:31" x14ac:dyDescent="0.2">
      <c r="A472" s="160"/>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c r="AA472" s="160"/>
      <c r="AB472" s="160"/>
      <c r="AC472" s="160"/>
      <c r="AD472" s="160"/>
      <c r="AE472" s="160"/>
    </row>
    <row r="473" spans="1:31" x14ac:dyDescent="0.2">
      <c r="A473" s="160"/>
      <c r="B473" s="160"/>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c r="AA473" s="160"/>
      <c r="AB473" s="160"/>
      <c r="AC473" s="160"/>
      <c r="AD473" s="160"/>
      <c r="AE473" s="160"/>
    </row>
    <row r="474" spans="1:31" x14ac:dyDescent="0.2">
      <c r="A474" s="160"/>
      <c r="B474" s="160"/>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c r="AA474" s="160"/>
      <c r="AB474" s="160"/>
      <c r="AC474" s="160"/>
      <c r="AD474" s="160"/>
      <c r="AE474" s="160"/>
    </row>
    <row r="475" spans="1:31" x14ac:dyDescent="0.2">
      <c r="A475" s="160"/>
      <c r="B475" s="160"/>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c r="AA475" s="160"/>
      <c r="AB475" s="160"/>
      <c r="AC475" s="160"/>
      <c r="AD475" s="160"/>
      <c r="AE475" s="160"/>
    </row>
    <row r="476" spans="1:31" x14ac:dyDescent="0.2">
      <c r="A476" s="160"/>
      <c r="B476" s="160"/>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c r="AA476" s="160"/>
      <c r="AB476" s="160"/>
      <c r="AC476" s="160"/>
      <c r="AD476" s="160"/>
      <c r="AE476" s="160"/>
    </row>
    <row r="477" spans="1:31" x14ac:dyDescent="0.2">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c r="AA477" s="160"/>
      <c r="AB477" s="160"/>
      <c r="AC477" s="160"/>
      <c r="AD477" s="160"/>
      <c r="AE477" s="160"/>
    </row>
    <row r="478" spans="1:31" x14ac:dyDescent="0.2">
      <c r="A478" s="160"/>
      <c r="B478" s="160"/>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c r="AA478" s="160"/>
      <c r="AB478" s="160"/>
      <c r="AC478" s="160"/>
      <c r="AD478" s="160"/>
      <c r="AE478" s="160"/>
    </row>
    <row r="479" spans="1:31" x14ac:dyDescent="0.2">
      <c r="A479" s="160"/>
      <c r="B479" s="160"/>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c r="AA479" s="160"/>
      <c r="AB479" s="160"/>
      <c r="AC479" s="160"/>
      <c r="AD479" s="160"/>
      <c r="AE479" s="160"/>
    </row>
    <row r="480" spans="1:31" x14ac:dyDescent="0.2">
      <c r="A480" s="160"/>
      <c r="B480" s="160"/>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c r="AA480" s="160"/>
      <c r="AB480" s="160"/>
      <c r="AC480" s="160"/>
      <c r="AD480" s="160"/>
      <c r="AE480" s="160"/>
    </row>
    <row r="481" spans="1:31" x14ac:dyDescent="0.2">
      <c r="A481" s="160"/>
      <c r="B481" s="160"/>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row>
    <row r="482" spans="1:31" x14ac:dyDescent="0.2">
      <c r="A482" s="160"/>
      <c r="B482" s="160"/>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row>
    <row r="483" spans="1:31" x14ac:dyDescent="0.2">
      <c r="A483" s="160"/>
      <c r="B483" s="160"/>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row>
    <row r="484" spans="1:31" x14ac:dyDescent="0.2">
      <c r="A484" s="160"/>
      <c r="B484" s="160"/>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c r="AA484" s="160"/>
      <c r="AB484" s="160"/>
      <c r="AC484" s="160"/>
      <c r="AD484" s="160"/>
      <c r="AE484" s="160"/>
    </row>
    <row r="485" spans="1:31" x14ac:dyDescent="0.2">
      <c r="A485" s="160"/>
      <c r="B485" s="160"/>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c r="AA485" s="160"/>
      <c r="AB485" s="160"/>
      <c r="AC485" s="160"/>
      <c r="AD485" s="160"/>
      <c r="AE485" s="160"/>
    </row>
    <row r="486" spans="1:31" x14ac:dyDescent="0.2">
      <c r="A486" s="160"/>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c r="AA486" s="160"/>
      <c r="AB486" s="160"/>
      <c r="AC486" s="160"/>
      <c r="AD486" s="160"/>
      <c r="AE486" s="160"/>
    </row>
    <row r="487" spans="1:31" x14ac:dyDescent="0.2">
      <c r="A487" s="160"/>
      <c r="B487" s="160"/>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c r="AA487" s="160"/>
      <c r="AB487" s="160"/>
      <c r="AC487" s="160"/>
      <c r="AD487" s="160"/>
      <c r="AE487" s="160"/>
    </row>
    <row r="488" spans="1:31" x14ac:dyDescent="0.2">
      <c r="A488" s="160"/>
      <c r="B488" s="160"/>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c r="AA488" s="160"/>
      <c r="AB488" s="160"/>
      <c r="AC488" s="160"/>
      <c r="AD488" s="160"/>
      <c r="AE488" s="160"/>
    </row>
    <row r="489" spans="1:31" x14ac:dyDescent="0.2">
      <c r="A489" s="160"/>
      <c r="B489" s="160"/>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c r="AA489" s="160"/>
      <c r="AB489" s="160"/>
      <c r="AC489" s="160"/>
      <c r="AD489" s="160"/>
      <c r="AE489" s="160"/>
    </row>
    <row r="490" spans="1:31" x14ac:dyDescent="0.2">
      <c r="A490" s="160"/>
      <c r="B490" s="160"/>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c r="AA490" s="160"/>
      <c r="AB490" s="160"/>
      <c r="AC490" s="160"/>
      <c r="AD490" s="160"/>
      <c r="AE490" s="160"/>
    </row>
    <row r="491" spans="1:31" x14ac:dyDescent="0.2">
      <c r="A491" s="160"/>
      <c r="B491" s="160"/>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c r="AA491" s="160"/>
      <c r="AB491" s="160"/>
      <c r="AC491" s="160"/>
      <c r="AD491" s="160"/>
      <c r="AE491" s="160"/>
    </row>
    <row r="492" spans="1:31" x14ac:dyDescent="0.2">
      <c r="A492" s="160"/>
      <c r="B492" s="160"/>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c r="AA492" s="160"/>
      <c r="AB492" s="160"/>
      <c r="AC492" s="160"/>
      <c r="AD492" s="160"/>
      <c r="AE492" s="160"/>
    </row>
    <row r="493" spans="1:31" x14ac:dyDescent="0.2">
      <c r="A493" s="160"/>
      <c r="B493" s="160"/>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c r="AA493" s="160"/>
      <c r="AB493" s="160"/>
      <c r="AC493" s="160"/>
      <c r="AD493" s="160"/>
      <c r="AE493" s="160"/>
    </row>
    <row r="494" spans="1:31" x14ac:dyDescent="0.2">
      <c r="A494" s="160"/>
      <c r="B494" s="160"/>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c r="AA494" s="160"/>
      <c r="AB494" s="160"/>
      <c r="AC494" s="160"/>
      <c r="AD494" s="160"/>
      <c r="AE494" s="160"/>
    </row>
    <row r="495" spans="1:31" x14ac:dyDescent="0.2">
      <c r="A495" s="160"/>
      <c r="B495" s="160"/>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c r="AA495" s="160"/>
      <c r="AB495" s="160"/>
      <c r="AC495" s="160"/>
      <c r="AD495" s="160"/>
      <c r="AE495" s="160"/>
    </row>
    <row r="496" spans="1:31" x14ac:dyDescent="0.2">
      <c r="A496" s="160"/>
      <c r="B496" s="160"/>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c r="AA496" s="160"/>
      <c r="AB496" s="160"/>
      <c r="AC496" s="160"/>
      <c r="AD496" s="160"/>
      <c r="AE496" s="160"/>
    </row>
    <row r="497" spans="1:31" x14ac:dyDescent="0.2">
      <c r="A497" s="160"/>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c r="AA497" s="160"/>
      <c r="AB497" s="160"/>
      <c r="AC497" s="160"/>
      <c r="AD497" s="160"/>
      <c r="AE497" s="160"/>
    </row>
    <row r="498" spans="1:31" x14ac:dyDescent="0.2">
      <c r="A498" s="160"/>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c r="AA498" s="160"/>
      <c r="AB498" s="160"/>
      <c r="AC498" s="160"/>
      <c r="AD498" s="160"/>
      <c r="AE498" s="160"/>
    </row>
    <row r="499" spans="1:31" x14ac:dyDescent="0.2">
      <c r="A499" s="160"/>
      <c r="B499" s="160"/>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c r="AA499" s="160"/>
      <c r="AB499" s="160"/>
      <c r="AC499" s="160"/>
      <c r="AD499" s="160"/>
      <c r="AE499" s="160"/>
    </row>
    <row r="500" spans="1:31" x14ac:dyDescent="0.2">
      <c r="A500" s="160"/>
      <c r="B500" s="160"/>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c r="AA500" s="160"/>
      <c r="AB500" s="160"/>
      <c r="AC500" s="160"/>
      <c r="AD500" s="160"/>
      <c r="AE500" s="160"/>
    </row>
    <row r="501" spans="1:31" x14ac:dyDescent="0.2">
      <c r="A501" s="160"/>
      <c r="B501" s="160"/>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c r="AA501" s="160"/>
      <c r="AB501" s="160"/>
      <c r="AC501" s="160"/>
      <c r="AD501" s="160"/>
      <c r="AE501" s="160"/>
    </row>
    <row r="502" spans="1:31" x14ac:dyDescent="0.2">
      <c r="A502" s="160"/>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c r="AA502" s="160"/>
      <c r="AB502" s="160"/>
      <c r="AC502" s="160"/>
      <c r="AD502" s="160"/>
      <c r="AE502" s="160"/>
    </row>
    <row r="503" spans="1:31" x14ac:dyDescent="0.2">
      <c r="A503" s="160"/>
      <c r="B503" s="160"/>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c r="AA503" s="160"/>
      <c r="AB503" s="160"/>
      <c r="AC503" s="160"/>
      <c r="AD503" s="160"/>
      <c r="AE503" s="160"/>
    </row>
    <row r="504" spans="1:31" x14ac:dyDescent="0.2">
      <c r="A504" s="160"/>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c r="AA504" s="160"/>
      <c r="AB504" s="160"/>
      <c r="AC504" s="160"/>
      <c r="AD504" s="160"/>
      <c r="AE504" s="160"/>
    </row>
    <row r="505" spans="1:31" x14ac:dyDescent="0.2">
      <c r="A505" s="160"/>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c r="AA505" s="160"/>
      <c r="AB505" s="160"/>
      <c r="AC505" s="160"/>
      <c r="AD505" s="160"/>
      <c r="AE505" s="160"/>
    </row>
    <row r="506" spans="1:31" x14ac:dyDescent="0.2">
      <c r="A506" s="160"/>
      <c r="B506" s="160"/>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c r="AA506" s="160"/>
      <c r="AB506" s="160"/>
      <c r="AC506" s="160"/>
      <c r="AD506" s="160"/>
      <c r="AE506" s="160"/>
    </row>
    <row r="507" spans="1:31" x14ac:dyDescent="0.2">
      <c r="A507" s="160"/>
      <c r="B507" s="160"/>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c r="AA507" s="160"/>
      <c r="AB507" s="160"/>
      <c r="AC507" s="160"/>
      <c r="AD507" s="160"/>
      <c r="AE507" s="160"/>
    </row>
    <row r="508" spans="1:31" x14ac:dyDescent="0.2">
      <c r="A508" s="160"/>
      <c r="B508" s="160"/>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c r="AA508" s="160"/>
      <c r="AB508" s="160"/>
      <c r="AC508" s="160"/>
      <c r="AD508" s="160"/>
      <c r="AE508" s="160"/>
    </row>
    <row r="509" spans="1:31" x14ac:dyDescent="0.2">
      <c r="A509" s="160"/>
      <c r="B509" s="160"/>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c r="AA509" s="160"/>
      <c r="AB509" s="160"/>
      <c r="AC509" s="160"/>
      <c r="AD509" s="160"/>
      <c r="AE509" s="160"/>
    </row>
    <row r="510" spans="1:31" x14ac:dyDescent="0.2">
      <c r="A510" s="160"/>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c r="AA510" s="160"/>
      <c r="AB510" s="160"/>
      <c r="AC510" s="160"/>
      <c r="AD510" s="160"/>
      <c r="AE510" s="160"/>
    </row>
    <row r="511" spans="1:31" x14ac:dyDescent="0.2">
      <c r="A511" s="160"/>
      <c r="B511" s="160"/>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c r="AA511" s="160"/>
      <c r="AB511" s="160"/>
      <c r="AC511" s="160"/>
      <c r="AD511" s="160"/>
      <c r="AE511" s="160"/>
    </row>
    <row r="512" spans="1:31" x14ac:dyDescent="0.2">
      <c r="A512" s="160"/>
      <c r="B512" s="160"/>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c r="AA512" s="160"/>
      <c r="AB512" s="160"/>
      <c r="AC512" s="160"/>
      <c r="AD512" s="160"/>
      <c r="AE512" s="160"/>
    </row>
    <row r="513" spans="1:31" x14ac:dyDescent="0.2">
      <c r="A513" s="160"/>
      <c r="B513" s="160"/>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c r="AA513" s="160"/>
      <c r="AB513" s="160"/>
      <c r="AC513" s="160"/>
      <c r="AD513" s="160"/>
      <c r="AE513" s="160"/>
    </row>
    <row r="514" spans="1:31" x14ac:dyDescent="0.2">
      <c r="A514" s="160"/>
      <c r="B514" s="160"/>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c r="AA514" s="160"/>
      <c r="AB514" s="160"/>
      <c r="AC514" s="160"/>
      <c r="AD514" s="160"/>
      <c r="AE514" s="160"/>
    </row>
    <row r="515" spans="1:31" x14ac:dyDescent="0.2">
      <c r="A515" s="160"/>
      <c r="B515" s="160"/>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c r="AA515" s="160"/>
      <c r="AB515" s="160"/>
      <c r="AC515" s="160"/>
      <c r="AD515" s="160"/>
      <c r="AE515" s="160"/>
    </row>
    <row r="516" spans="1:31" x14ac:dyDescent="0.2">
      <c r="A516" s="160"/>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row>
    <row r="517" spans="1:31" x14ac:dyDescent="0.2">
      <c r="A517" s="160"/>
      <c r="B517" s="160"/>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c r="AA517" s="160"/>
      <c r="AB517" s="160"/>
      <c r="AC517" s="160"/>
      <c r="AD517" s="160"/>
      <c r="AE517" s="160"/>
    </row>
    <row r="518" spans="1:31" x14ac:dyDescent="0.2">
      <c r="A518" s="160"/>
      <c r="B518" s="160"/>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c r="AA518" s="160"/>
      <c r="AB518" s="160"/>
      <c r="AC518" s="160"/>
      <c r="AD518" s="160"/>
      <c r="AE518" s="160"/>
    </row>
    <row r="519" spans="1:31" x14ac:dyDescent="0.2">
      <c r="A519" s="160"/>
      <c r="B519" s="160"/>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c r="AA519" s="160"/>
      <c r="AB519" s="160"/>
      <c r="AC519" s="160"/>
      <c r="AD519" s="160"/>
      <c r="AE519" s="160"/>
    </row>
    <row r="520" spans="1:31" x14ac:dyDescent="0.2">
      <c r="A520" s="160"/>
      <c r="B520" s="160"/>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c r="AA520" s="160"/>
      <c r="AB520" s="160"/>
      <c r="AC520" s="160"/>
      <c r="AD520" s="160"/>
      <c r="AE520" s="160"/>
    </row>
    <row r="521" spans="1:31" x14ac:dyDescent="0.2">
      <c r="A521" s="160"/>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c r="AA521" s="160"/>
      <c r="AB521" s="160"/>
      <c r="AC521" s="160"/>
      <c r="AD521" s="160"/>
      <c r="AE521" s="160"/>
    </row>
    <row r="522" spans="1:31" x14ac:dyDescent="0.2">
      <c r="A522" s="160"/>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c r="AA522" s="160"/>
      <c r="AB522" s="160"/>
      <c r="AC522" s="160"/>
      <c r="AD522" s="160"/>
      <c r="AE522" s="160"/>
    </row>
    <row r="523" spans="1:31" x14ac:dyDescent="0.2">
      <c r="A523" s="160"/>
      <c r="B523" s="160"/>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c r="AA523" s="160"/>
      <c r="AB523" s="160"/>
      <c r="AC523" s="160"/>
      <c r="AD523" s="160"/>
      <c r="AE523" s="160"/>
    </row>
    <row r="524" spans="1:31" x14ac:dyDescent="0.2">
      <c r="A524" s="160"/>
      <c r="B524" s="160"/>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c r="AA524" s="160"/>
      <c r="AB524" s="160"/>
      <c r="AC524" s="160"/>
      <c r="AD524" s="160"/>
      <c r="AE524" s="160"/>
    </row>
    <row r="525" spans="1:31" x14ac:dyDescent="0.2">
      <c r="A525" s="160"/>
      <c r="B525" s="160"/>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c r="AA525" s="160"/>
      <c r="AB525" s="160"/>
      <c r="AC525" s="160"/>
      <c r="AD525" s="160"/>
      <c r="AE525" s="160"/>
    </row>
    <row r="526" spans="1:31" x14ac:dyDescent="0.2">
      <c r="A526" s="160"/>
      <c r="B526" s="160"/>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c r="AA526" s="160"/>
      <c r="AB526" s="160"/>
      <c r="AC526" s="160"/>
      <c r="AD526" s="160"/>
      <c r="AE526" s="160"/>
    </row>
    <row r="527" spans="1:31" x14ac:dyDescent="0.2">
      <c r="A527" s="160"/>
      <c r="B527" s="160"/>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c r="AA527" s="160"/>
      <c r="AB527" s="160"/>
      <c r="AC527" s="160"/>
      <c r="AD527" s="160"/>
      <c r="AE527" s="160"/>
    </row>
    <row r="528" spans="1:31" x14ac:dyDescent="0.2">
      <c r="A528" s="160"/>
      <c r="B528" s="160"/>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c r="AA528" s="160"/>
      <c r="AB528" s="160"/>
      <c r="AC528" s="160"/>
      <c r="AD528" s="160"/>
      <c r="AE528" s="160"/>
    </row>
    <row r="529" spans="1:31" x14ac:dyDescent="0.2">
      <c r="A529" s="160"/>
      <c r="B529" s="160"/>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c r="AA529" s="160"/>
      <c r="AB529" s="160"/>
      <c r="AC529" s="160"/>
      <c r="AD529" s="160"/>
      <c r="AE529" s="160"/>
    </row>
    <row r="530" spans="1:31" x14ac:dyDescent="0.2">
      <c r="A530" s="160"/>
      <c r="B530" s="160"/>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c r="AA530" s="160"/>
      <c r="AB530" s="160"/>
      <c r="AC530" s="160"/>
      <c r="AD530" s="160"/>
      <c r="AE530" s="160"/>
    </row>
    <row r="531" spans="1:31" x14ac:dyDescent="0.2">
      <c r="A531" s="160"/>
      <c r="B531" s="160"/>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c r="AA531" s="160"/>
      <c r="AB531" s="160"/>
      <c r="AC531" s="160"/>
      <c r="AD531" s="160"/>
      <c r="AE531" s="160"/>
    </row>
    <row r="532" spans="1:31" x14ac:dyDescent="0.2">
      <c r="A532" s="160"/>
      <c r="B532" s="160"/>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c r="AA532" s="160"/>
      <c r="AB532" s="160"/>
      <c r="AC532" s="160"/>
      <c r="AD532" s="160"/>
      <c r="AE532" s="160"/>
    </row>
    <row r="533" spans="1:31" x14ac:dyDescent="0.2">
      <c r="A533" s="160"/>
      <c r="B533" s="160"/>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c r="AA533" s="160"/>
      <c r="AB533" s="160"/>
      <c r="AC533" s="160"/>
      <c r="AD533" s="160"/>
      <c r="AE533" s="160"/>
    </row>
    <row r="534" spans="1:31" x14ac:dyDescent="0.2">
      <c r="A534" s="160"/>
      <c r="B534" s="160"/>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c r="AA534" s="160"/>
      <c r="AB534" s="160"/>
      <c r="AC534" s="160"/>
      <c r="AD534" s="160"/>
      <c r="AE534" s="160"/>
    </row>
    <row r="535" spans="1:31" x14ac:dyDescent="0.2">
      <c r="A535" s="160"/>
      <c r="B535" s="160"/>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row>
    <row r="536" spans="1:31" x14ac:dyDescent="0.2">
      <c r="A536" s="160"/>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row>
    <row r="537" spans="1:31" x14ac:dyDescent="0.2">
      <c r="A537" s="160"/>
      <c r="B537" s="160"/>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row>
    <row r="538" spans="1:31" x14ac:dyDescent="0.2">
      <c r="A538" s="160"/>
      <c r="B538" s="160"/>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c r="AA538" s="160"/>
      <c r="AB538" s="160"/>
      <c r="AC538" s="160"/>
      <c r="AD538" s="160"/>
      <c r="AE538" s="160"/>
    </row>
    <row r="539" spans="1:31" x14ac:dyDescent="0.2">
      <c r="A539" s="160"/>
      <c r="B539" s="160"/>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c r="AA539" s="160"/>
      <c r="AB539" s="160"/>
      <c r="AC539" s="160"/>
      <c r="AD539" s="160"/>
      <c r="AE539" s="160"/>
    </row>
    <row r="540" spans="1:31" x14ac:dyDescent="0.2">
      <c r="A540" s="160"/>
      <c r="B540" s="160"/>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c r="AA540" s="160"/>
      <c r="AB540" s="160"/>
      <c r="AC540" s="160"/>
      <c r="AD540" s="160"/>
      <c r="AE540" s="160"/>
    </row>
    <row r="541" spans="1:31" x14ac:dyDescent="0.2">
      <c r="A541" s="160"/>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c r="AA541" s="160"/>
      <c r="AB541" s="160"/>
      <c r="AC541" s="160"/>
      <c r="AD541" s="160"/>
      <c r="AE541" s="160"/>
    </row>
    <row r="542" spans="1:31" x14ac:dyDescent="0.2">
      <c r="A542" s="160"/>
      <c r="B542" s="160"/>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c r="AA542" s="160"/>
      <c r="AB542" s="160"/>
      <c r="AC542" s="160"/>
      <c r="AD542" s="160"/>
      <c r="AE542" s="160"/>
    </row>
    <row r="543" spans="1:31" x14ac:dyDescent="0.2">
      <c r="A543" s="160"/>
      <c r="B543" s="160"/>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c r="AA543" s="160"/>
      <c r="AB543" s="160"/>
      <c r="AC543" s="160"/>
      <c r="AD543" s="160"/>
      <c r="AE543" s="160"/>
    </row>
    <row r="544" spans="1:31" x14ac:dyDescent="0.2">
      <c r="A544" s="160"/>
      <c r="B544" s="160"/>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c r="AA544" s="160"/>
      <c r="AB544" s="160"/>
      <c r="AC544" s="160"/>
      <c r="AD544" s="160"/>
      <c r="AE544" s="160"/>
    </row>
    <row r="545" spans="1:31" x14ac:dyDescent="0.2">
      <c r="A545" s="160"/>
      <c r="B545" s="160"/>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c r="AA545" s="160"/>
      <c r="AB545" s="160"/>
      <c r="AC545" s="160"/>
      <c r="AD545" s="160"/>
      <c r="AE545" s="160"/>
    </row>
    <row r="546" spans="1:31" x14ac:dyDescent="0.2">
      <c r="A546" s="160"/>
      <c r="B546" s="160"/>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c r="AA546" s="160"/>
      <c r="AB546" s="160"/>
      <c r="AC546" s="160"/>
      <c r="AD546" s="160"/>
      <c r="AE546" s="160"/>
    </row>
    <row r="547" spans="1:31" x14ac:dyDescent="0.2">
      <c r="A547" s="160"/>
      <c r="B547" s="160"/>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c r="AA547" s="160"/>
      <c r="AB547" s="160"/>
      <c r="AC547" s="160"/>
      <c r="AD547" s="160"/>
      <c r="AE547" s="160"/>
    </row>
    <row r="548" spans="1:31" x14ac:dyDescent="0.2">
      <c r="A548" s="160"/>
      <c r="B548" s="160"/>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c r="AA548" s="160"/>
      <c r="AB548" s="160"/>
      <c r="AC548" s="160"/>
      <c r="AD548" s="160"/>
      <c r="AE548" s="160"/>
    </row>
    <row r="549" spans="1:31" x14ac:dyDescent="0.2">
      <c r="A549" s="160"/>
      <c r="B549" s="160"/>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c r="AA549" s="160"/>
      <c r="AB549" s="160"/>
      <c r="AC549" s="160"/>
      <c r="AD549" s="160"/>
      <c r="AE549" s="160"/>
    </row>
    <row r="550" spans="1:31" x14ac:dyDescent="0.2">
      <c r="A550" s="160"/>
      <c r="B550" s="160"/>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c r="AA550" s="160"/>
      <c r="AB550" s="160"/>
      <c r="AC550" s="160"/>
      <c r="AD550" s="160"/>
      <c r="AE550" s="160"/>
    </row>
    <row r="551" spans="1:31" x14ac:dyDescent="0.2">
      <c r="A551" s="160"/>
      <c r="B551" s="160"/>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c r="AA551" s="160"/>
      <c r="AB551" s="160"/>
      <c r="AC551" s="160"/>
      <c r="AD551" s="160"/>
      <c r="AE551" s="160"/>
    </row>
    <row r="552" spans="1:31" x14ac:dyDescent="0.2">
      <c r="A552" s="160"/>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c r="AA552" s="160"/>
      <c r="AB552" s="160"/>
      <c r="AC552" s="160"/>
      <c r="AD552" s="160"/>
      <c r="AE552" s="160"/>
    </row>
    <row r="553" spans="1:31" x14ac:dyDescent="0.2">
      <c r="A553" s="160"/>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c r="AA553" s="160"/>
      <c r="AB553" s="160"/>
      <c r="AC553" s="160"/>
      <c r="AD553" s="160"/>
      <c r="AE553" s="160"/>
    </row>
    <row r="554" spans="1:31" x14ac:dyDescent="0.2">
      <c r="A554" s="160"/>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c r="AA554" s="160"/>
      <c r="AB554" s="160"/>
      <c r="AC554" s="160"/>
      <c r="AD554" s="160"/>
      <c r="AE554" s="160"/>
    </row>
    <row r="555" spans="1:31" x14ac:dyDescent="0.2">
      <c r="A555" s="160"/>
      <c r="B555" s="160"/>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c r="AA555" s="160"/>
      <c r="AB555" s="160"/>
      <c r="AC555" s="160"/>
      <c r="AD555" s="160"/>
      <c r="AE555" s="160"/>
    </row>
    <row r="556" spans="1:31" x14ac:dyDescent="0.2">
      <c r="A556" s="160"/>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c r="AA556" s="160"/>
      <c r="AB556" s="160"/>
      <c r="AC556" s="160"/>
      <c r="AD556" s="160"/>
      <c r="AE556" s="160"/>
    </row>
    <row r="557" spans="1:31" x14ac:dyDescent="0.2">
      <c r="A557" s="160"/>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c r="AA557" s="160"/>
      <c r="AB557" s="160"/>
      <c r="AC557" s="160"/>
      <c r="AD557" s="160"/>
      <c r="AE557" s="160"/>
    </row>
    <row r="558" spans="1:31" x14ac:dyDescent="0.2">
      <c r="A558" s="160"/>
      <c r="B558" s="160"/>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c r="AA558" s="160"/>
      <c r="AB558" s="160"/>
      <c r="AC558" s="160"/>
      <c r="AD558" s="160"/>
      <c r="AE558" s="160"/>
    </row>
    <row r="559" spans="1:31" x14ac:dyDescent="0.2">
      <c r="A559" s="160"/>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c r="AA559" s="160"/>
      <c r="AB559" s="160"/>
      <c r="AC559" s="160"/>
      <c r="AD559" s="160"/>
      <c r="AE559" s="160"/>
    </row>
    <row r="560" spans="1:31" x14ac:dyDescent="0.2">
      <c r="A560" s="160"/>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c r="AA560" s="160"/>
      <c r="AB560" s="160"/>
      <c r="AC560" s="160"/>
      <c r="AD560" s="160"/>
      <c r="AE560" s="160"/>
    </row>
    <row r="561" spans="1:31" x14ac:dyDescent="0.2">
      <c r="A561" s="160"/>
      <c r="B561" s="160"/>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c r="AA561" s="160"/>
      <c r="AB561" s="160"/>
      <c r="AC561" s="160"/>
      <c r="AD561" s="160"/>
      <c r="AE561" s="160"/>
    </row>
    <row r="562" spans="1:31" x14ac:dyDescent="0.2">
      <c r="A562" s="160"/>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c r="AA562" s="160"/>
      <c r="AB562" s="160"/>
      <c r="AC562" s="160"/>
      <c r="AD562" s="160"/>
      <c r="AE562" s="160"/>
    </row>
    <row r="563" spans="1:31" x14ac:dyDescent="0.2">
      <c r="A563" s="160"/>
      <c r="B563" s="160"/>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c r="AA563" s="160"/>
      <c r="AB563" s="160"/>
      <c r="AC563" s="160"/>
      <c r="AD563" s="160"/>
      <c r="AE563" s="160"/>
    </row>
    <row r="564" spans="1:31" x14ac:dyDescent="0.2">
      <c r="A564" s="160"/>
      <c r="B564" s="160"/>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c r="AA564" s="160"/>
      <c r="AB564" s="160"/>
      <c r="AC564" s="160"/>
      <c r="AD564" s="160"/>
      <c r="AE564" s="160"/>
    </row>
    <row r="565" spans="1:31" x14ac:dyDescent="0.2">
      <c r="A565" s="160"/>
      <c r="B565" s="160"/>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c r="AA565" s="160"/>
      <c r="AB565" s="160"/>
      <c r="AC565" s="160"/>
      <c r="AD565" s="160"/>
      <c r="AE565" s="160"/>
    </row>
    <row r="566" spans="1:31" x14ac:dyDescent="0.2">
      <c r="A566" s="160"/>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c r="AA566" s="160"/>
      <c r="AB566" s="160"/>
      <c r="AC566" s="160"/>
      <c r="AD566" s="160"/>
      <c r="AE566" s="160"/>
    </row>
    <row r="567" spans="1:31" x14ac:dyDescent="0.2">
      <c r="A567" s="160"/>
      <c r="B567" s="160"/>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c r="AA567" s="160"/>
      <c r="AB567" s="160"/>
      <c r="AC567" s="160"/>
      <c r="AD567" s="160"/>
      <c r="AE567" s="160"/>
    </row>
    <row r="568" spans="1:31" x14ac:dyDescent="0.2">
      <c r="A568" s="160"/>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c r="AA568" s="160"/>
      <c r="AB568" s="160"/>
      <c r="AC568" s="160"/>
      <c r="AD568" s="160"/>
      <c r="AE568" s="160"/>
    </row>
    <row r="569" spans="1:31" x14ac:dyDescent="0.2">
      <c r="A569" s="160"/>
      <c r="B569" s="160"/>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c r="AA569" s="160"/>
      <c r="AB569" s="160"/>
      <c r="AC569" s="160"/>
      <c r="AD569" s="160"/>
      <c r="AE569" s="160"/>
    </row>
    <row r="570" spans="1:31" x14ac:dyDescent="0.2">
      <c r="A570" s="160"/>
      <c r="B570" s="160"/>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row>
    <row r="571" spans="1:31" x14ac:dyDescent="0.2">
      <c r="A571" s="160"/>
      <c r="B571" s="160"/>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c r="AA571" s="160"/>
      <c r="AB571" s="160"/>
      <c r="AC571" s="160"/>
      <c r="AD571" s="160"/>
      <c r="AE571" s="160"/>
    </row>
    <row r="572" spans="1:31" x14ac:dyDescent="0.2">
      <c r="A572" s="160"/>
      <c r="B572" s="160"/>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c r="AA572" s="160"/>
      <c r="AB572" s="160"/>
      <c r="AC572" s="160"/>
      <c r="AD572" s="160"/>
      <c r="AE572" s="160"/>
    </row>
  </sheetData>
  <sheetProtection password="C397" sheet="1"/>
  <pageMargins left="0.7" right="0.7" top="0.75" bottom="0.75" header="0.3" footer="0.3"/>
  <ignoredErrors>
    <ignoredError sqref="B12:O12 O11 B4 C4:M4 O4 N13 B13:M13 O13" formulaRange="1"/>
    <ignoredError sqref="Q6" 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24"/>
  <sheetViews>
    <sheetView zoomScaleNormal="100" workbookViewId="0">
      <pane xSplit="1" ySplit="4" topLeftCell="B5" activePane="bottomRight" state="frozen"/>
      <selection pane="topRight" activeCell="B1" sqref="B1"/>
      <selection pane="bottomLeft" activeCell="A5" sqref="A5"/>
      <selection pane="bottomRight" activeCell="C13" sqref="C13"/>
    </sheetView>
  </sheetViews>
  <sheetFormatPr defaultRowHeight="12.75" x14ac:dyDescent="0.2"/>
  <cols>
    <col min="1" max="1" width="36" style="1" customWidth="1"/>
    <col min="2" max="2" width="15" style="1" customWidth="1"/>
    <col min="3" max="14" width="12.28515625" style="1" customWidth="1"/>
    <col min="15" max="15" width="12.28515625" style="6" customWidth="1"/>
    <col min="16" max="16384" width="9.140625" style="1"/>
  </cols>
  <sheetData>
    <row r="1" spans="1:17" x14ac:dyDescent="0.2">
      <c r="A1" s="134"/>
      <c r="B1" s="135"/>
      <c r="C1" s="135"/>
      <c r="D1" s="135"/>
      <c r="E1" s="135"/>
      <c r="F1" s="135"/>
      <c r="G1" s="135"/>
      <c r="H1" s="135"/>
      <c r="I1" s="135"/>
      <c r="J1" s="135"/>
      <c r="K1" s="135"/>
      <c r="L1" s="135"/>
      <c r="M1" s="135"/>
      <c r="N1" s="135"/>
      <c r="O1" s="131"/>
    </row>
    <row r="2" spans="1:17" ht="27" customHeight="1" x14ac:dyDescent="0.35">
      <c r="A2" s="206" t="s">
        <v>78</v>
      </c>
      <c r="B2" s="207"/>
      <c r="C2" s="208"/>
      <c r="D2" s="204" t="s">
        <v>596</v>
      </c>
      <c r="E2" s="205"/>
      <c r="F2" s="138"/>
      <c r="G2" s="209" t="s">
        <v>578</v>
      </c>
      <c r="H2" s="210"/>
      <c r="I2" s="210"/>
      <c r="J2" s="210"/>
      <c r="K2" s="210"/>
      <c r="L2" s="211"/>
      <c r="M2" s="138"/>
      <c r="N2" s="138"/>
      <c r="O2" s="132"/>
    </row>
    <row r="3" spans="1:17" ht="13.5" thickBot="1" x14ac:dyDescent="0.25">
      <c r="A3" s="136"/>
      <c r="B3" s="137"/>
      <c r="C3" s="137"/>
      <c r="D3" s="137"/>
      <c r="E3" s="137"/>
      <c r="F3" s="137"/>
      <c r="G3" s="137"/>
      <c r="H3" s="137"/>
      <c r="I3" s="137"/>
      <c r="J3" s="137"/>
      <c r="K3" s="137"/>
      <c r="L3" s="137"/>
      <c r="M3" s="137"/>
      <c r="N3" s="137"/>
      <c r="O3" s="133"/>
    </row>
    <row r="4" spans="1:17" s="2" customFormat="1" ht="38.25" customHeight="1" thickBot="1" x14ac:dyDescent="0.25">
      <c r="A4" s="3" t="s">
        <v>79</v>
      </c>
      <c r="B4" s="4" t="s">
        <v>80</v>
      </c>
      <c r="C4" s="4" t="s">
        <v>46</v>
      </c>
      <c r="D4" s="4" t="s">
        <v>47</v>
      </c>
      <c r="E4" s="4" t="s">
        <v>48</v>
      </c>
      <c r="F4" s="4" t="s">
        <v>49</v>
      </c>
      <c r="G4" s="4" t="s">
        <v>50</v>
      </c>
      <c r="H4" s="4" t="s">
        <v>51</v>
      </c>
      <c r="I4" s="4" t="s">
        <v>52</v>
      </c>
      <c r="J4" s="4" t="s">
        <v>53</v>
      </c>
      <c r="K4" s="4" t="s">
        <v>54</v>
      </c>
      <c r="L4" s="4" t="s">
        <v>55</v>
      </c>
      <c r="M4" s="4" t="s">
        <v>56</v>
      </c>
      <c r="N4" s="4" t="s">
        <v>57</v>
      </c>
      <c r="O4" s="13" t="s">
        <v>81</v>
      </c>
    </row>
    <row r="5" spans="1:17" ht="24" customHeight="1" x14ac:dyDescent="0.2">
      <c r="A5" s="100" t="s">
        <v>82</v>
      </c>
      <c r="B5" s="101"/>
      <c r="C5" s="102"/>
      <c r="D5" s="102"/>
      <c r="E5" s="101"/>
      <c r="F5" s="101"/>
      <c r="G5" s="101"/>
      <c r="H5" s="101"/>
      <c r="I5" s="101"/>
      <c r="J5" s="101"/>
      <c r="K5" s="101"/>
      <c r="L5" s="101"/>
      <c r="M5" s="101"/>
      <c r="N5" s="103"/>
      <c r="O5" s="97" t="s">
        <v>83</v>
      </c>
    </row>
    <row r="6" spans="1:17" ht="30" customHeight="1" x14ac:dyDescent="0.2">
      <c r="A6" s="81" t="s">
        <v>68</v>
      </c>
      <c r="B6" s="87">
        <f>Summary!N4</f>
        <v>465734.00000000006</v>
      </c>
      <c r="C6" s="87">
        <f>Summary!B4</f>
        <v>38811.166666666664</v>
      </c>
      <c r="D6" s="87">
        <f>Summary!C4</f>
        <v>38811.166666666664</v>
      </c>
      <c r="E6" s="87">
        <f>Summary!D4</f>
        <v>38811.166666666664</v>
      </c>
      <c r="F6" s="87">
        <f>Summary!E4</f>
        <v>38811.166666666664</v>
      </c>
      <c r="G6" s="87">
        <f>Summary!F4</f>
        <v>38811.166666666664</v>
      </c>
      <c r="H6" s="87">
        <f>Summary!G4</f>
        <v>38811.166666666664</v>
      </c>
      <c r="I6" s="87">
        <f>Summary!H4</f>
        <v>38811.166666666664</v>
      </c>
      <c r="J6" s="87">
        <f>Summary!I4</f>
        <v>38811.166666666664</v>
      </c>
      <c r="K6" s="87">
        <f>Summary!J4</f>
        <v>38811.166666666664</v>
      </c>
      <c r="L6" s="87">
        <f>Summary!K4</f>
        <v>38811.166666666664</v>
      </c>
      <c r="M6" s="87">
        <f>Summary!L4</f>
        <v>38811.166666666664</v>
      </c>
      <c r="N6" s="87">
        <f>Summary!M4</f>
        <v>38811.166666666664</v>
      </c>
      <c r="O6" s="14">
        <f>SUM(C6:N6)</f>
        <v>465734.00000000006</v>
      </c>
    </row>
    <row r="7" spans="1:17" ht="30" customHeight="1" x14ac:dyDescent="0.2">
      <c r="A7" s="77" t="s">
        <v>69</v>
      </c>
      <c r="B7" s="87">
        <f>Summary!N5</f>
        <v>0</v>
      </c>
      <c r="C7" s="87">
        <f>Summary!B5</f>
        <v>0</v>
      </c>
      <c r="D7" s="87">
        <f>Summary!C5</f>
        <v>0</v>
      </c>
      <c r="E7" s="87">
        <f>Summary!D5</f>
        <v>0</v>
      </c>
      <c r="F7" s="87">
        <f>Summary!E5</f>
        <v>0</v>
      </c>
      <c r="G7" s="87">
        <f>Summary!F5</f>
        <v>0</v>
      </c>
      <c r="H7" s="87">
        <f>Summary!G5</f>
        <v>0</v>
      </c>
      <c r="I7" s="87">
        <f>Summary!H5</f>
        <v>0</v>
      </c>
      <c r="J7" s="87">
        <f>Summary!I5</f>
        <v>0</v>
      </c>
      <c r="K7" s="87">
        <f>Summary!J5</f>
        <v>0</v>
      </c>
      <c r="L7" s="87">
        <f>Summary!K5</f>
        <v>0</v>
      </c>
      <c r="M7" s="87">
        <f>Summary!L5</f>
        <v>0</v>
      </c>
      <c r="N7" s="87">
        <f>Summary!M5</f>
        <v>0</v>
      </c>
      <c r="O7" s="14">
        <f>SUM(C7:N7)</f>
        <v>0</v>
      </c>
    </row>
    <row r="8" spans="1:17" ht="15" customHeight="1" x14ac:dyDescent="0.2">
      <c r="A8" s="83" t="s">
        <v>70</v>
      </c>
      <c r="B8" s="87">
        <f>Summary!N6</f>
        <v>0</v>
      </c>
      <c r="C8" s="87">
        <f>Summary!B6</f>
        <v>0</v>
      </c>
      <c r="D8" s="87">
        <f>Summary!C6</f>
        <v>0</v>
      </c>
      <c r="E8" s="87">
        <f>Summary!D6</f>
        <v>0</v>
      </c>
      <c r="F8" s="87">
        <f>Summary!E6</f>
        <v>0</v>
      </c>
      <c r="G8" s="87">
        <f>Summary!F6</f>
        <v>0</v>
      </c>
      <c r="H8" s="87">
        <f>Summary!G6</f>
        <v>0</v>
      </c>
      <c r="I8" s="87">
        <f>Summary!H6</f>
        <v>0</v>
      </c>
      <c r="J8" s="87">
        <f>Summary!I6</f>
        <v>0</v>
      </c>
      <c r="K8" s="87">
        <f>Summary!J6</f>
        <v>0</v>
      </c>
      <c r="L8" s="87">
        <f>Summary!K6</f>
        <v>0</v>
      </c>
      <c r="M8" s="87">
        <f>Summary!L6</f>
        <v>0</v>
      </c>
      <c r="N8" s="87">
        <f>Summary!M6</f>
        <v>0</v>
      </c>
      <c r="O8" s="14">
        <f t="shared" ref="O8:O13" si="0">SUM(C8:N8)</f>
        <v>0</v>
      </c>
    </row>
    <row r="9" spans="1:17" ht="15" customHeight="1" x14ac:dyDescent="0.2">
      <c r="A9" s="84" t="s">
        <v>71</v>
      </c>
      <c r="B9" s="87">
        <f>Summary!N7</f>
        <v>10760</v>
      </c>
      <c r="C9" s="87">
        <f>Summary!B7</f>
        <v>0</v>
      </c>
      <c r="D9" s="87">
        <f>Summary!C7</f>
        <v>0</v>
      </c>
      <c r="E9" s="87">
        <f>Summary!D7</f>
        <v>0</v>
      </c>
      <c r="F9" s="87">
        <f>Summary!E7</f>
        <v>4483</v>
      </c>
      <c r="G9" s="87">
        <f>Summary!F7</f>
        <v>0</v>
      </c>
      <c r="H9" s="87">
        <f>Summary!G7</f>
        <v>0</v>
      </c>
      <c r="I9" s="87">
        <f>Summary!H7</f>
        <v>0</v>
      </c>
      <c r="J9" s="87">
        <f>Summary!I7</f>
        <v>0</v>
      </c>
      <c r="K9" s="87">
        <f>Summary!J7</f>
        <v>3587</v>
      </c>
      <c r="L9" s="87">
        <f>Summary!K7</f>
        <v>0</v>
      </c>
      <c r="M9" s="87">
        <f>Summary!L7</f>
        <v>0</v>
      </c>
      <c r="N9" s="87">
        <f>Summary!M7</f>
        <v>2690</v>
      </c>
      <c r="O9" s="14">
        <f t="shared" si="0"/>
        <v>10760</v>
      </c>
    </row>
    <row r="10" spans="1:17" ht="15" customHeight="1" x14ac:dyDescent="0.2">
      <c r="A10" s="81" t="s">
        <v>72</v>
      </c>
      <c r="B10" s="87">
        <f>Summary!N8</f>
        <v>9055</v>
      </c>
      <c r="C10" s="87">
        <f>Summary!B8</f>
        <v>0</v>
      </c>
      <c r="D10" s="87">
        <f>Summary!C8</f>
        <v>0</v>
      </c>
      <c r="E10" s="87">
        <f>Summary!D8</f>
        <v>0</v>
      </c>
      <c r="F10" s="87">
        <f>Summary!E8</f>
        <v>0</v>
      </c>
      <c r="G10" s="87">
        <f>Summary!F8</f>
        <v>0</v>
      </c>
      <c r="H10" s="87">
        <f>Summary!G8</f>
        <v>0</v>
      </c>
      <c r="I10" s="87">
        <f>Summary!H8</f>
        <v>0</v>
      </c>
      <c r="J10" s="87">
        <f>Summary!I8</f>
        <v>0</v>
      </c>
      <c r="K10" s="87">
        <f>Summary!J8</f>
        <v>0</v>
      </c>
      <c r="L10" s="87">
        <f>Summary!K8</f>
        <v>9055</v>
      </c>
      <c r="M10" s="87">
        <f>Summary!L8</f>
        <v>0</v>
      </c>
      <c r="N10" s="87">
        <f>Summary!M8</f>
        <v>0</v>
      </c>
      <c r="O10" s="14">
        <f t="shared" si="0"/>
        <v>9055</v>
      </c>
    </row>
    <row r="11" spans="1:17" ht="15" customHeight="1" x14ac:dyDescent="0.2">
      <c r="A11" s="81" t="s">
        <v>73</v>
      </c>
      <c r="B11" s="87">
        <f>Summary!N9</f>
        <v>16730</v>
      </c>
      <c r="C11" s="87">
        <f>Summary!B9</f>
        <v>6971</v>
      </c>
      <c r="D11" s="87">
        <f>Summary!C9</f>
        <v>0</v>
      </c>
      <c r="E11" s="87">
        <f>Summary!D9</f>
        <v>0</v>
      </c>
      <c r="F11" s="87">
        <f>Summary!E9</f>
        <v>0</v>
      </c>
      <c r="G11" s="87">
        <f>Summary!F9</f>
        <v>0</v>
      </c>
      <c r="H11" s="87">
        <f>Summary!G9</f>
        <v>0</v>
      </c>
      <c r="I11" s="87">
        <f>Summary!H9</f>
        <v>0</v>
      </c>
      <c r="J11" s="87">
        <f>Summary!I9</f>
        <v>9759</v>
      </c>
      <c r="K11" s="87">
        <f>Summary!J9</f>
        <v>0</v>
      </c>
      <c r="L11" s="87">
        <f>Summary!K9</f>
        <v>0</v>
      </c>
      <c r="M11" s="87">
        <f>Summary!L9</f>
        <v>0</v>
      </c>
      <c r="N11" s="87">
        <f>Summary!M9</f>
        <v>0</v>
      </c>
      <c r="O11" s="14">
        <f t="shared" si="0"/>
        <v>16730</v>
      </c>
    </row>
    <row r="12" spans="1:17" ht="15" customHeight="1" x14ac:dyDescent="0.2">
      <c r="A12" s="84" t="s">
        <v>74</v>
      </c>
      <c r="B12" s="87">
        <f>Summary!N10</f>
        <v>12026</v>
      </c>
      <c r="C12" s="87">
        <f>Summary!B10</f>
        <v>0</v>
      </c>
      <c r="D12" s="87">
        <f>Summary!C10</f>
        <v>0</v>
      </c>
      <c r="E12" s="87">
        <f>Summary!D10</f>
        <v>0</v>
      </c>
      <c r="F12" s="87">
        <f>Summary!E10</f>
        <v>12026</v>
      </c>
      <c r="G12" s="87">
        <f>Summary!F10</f>
        <v>0</v>
      </c>
      <c r="H12" s="87">
        <f>Summary!G10</f>
        <v>0</v>
      </c>
      <c r="I12" s="87">
        <f>Summary!H10</f>
        <v>0</v>
      </c>
      <c r="J12" s="87">
        <f>Summary!I10</f>
        <v>0</v>
      </c>
      <c r="K12" s="87">
        <f>Summary!J10</f>
        <v>0</v>
      </c>
      <c r="L12" s="87">
        <f>Summary!K10</f>
        <v>0</v>
      </c>
      <c r="M12" s="87">
        <f>Summary!L10</f>
        <v>0</v>
      </c>
      <c r="N12" s="87">
        <f>Summary!M10</f>
        <v>0</v>
      </c>
      <c r="O12" s="14">
        <f t="shared" si="0"/>
        <v>12026</v>
      </c>
    </row>
    <row r="13" spans="1:17" ht="15" customHeight="1" thickBot="1" x14ac:dyDescent="0.25">
      <c r="A13" s="85" t="s">
        <v>75</v>
      </c>
      <c r="B13" s="87">
        <f>Summary!N11</f>
        <v>29223.999999999993</v>
      </c>
      <c r="C13" s="87">
        <f>Summary!B11</f>
        <v>3652.7272727272725</v>
      </c>
      <c r="D13" s="87">
        <f>Summary!C11</f>
        <v>1834.7272727272725</v>
      </c>
      <c r="E13" s="87">
        <f>Summary!D11</f>
        <v>4767.727272727273</v>
      </c>
      <c r="F13" s="87">
        <f>Summary!E11</f>
        <v>1834.7272727272725</v>
      </c>
      <c r="G13" s="87">
        <f>Summary!F11</f>
        <v>0</v>
      </c>
      <c r="H13" s="87">
        <f>Summary!G11</f>
        <v>2476.2272727272725</v>
      </c>
      <c r="I13" s="87">
        <f>Summary!H11</f>
        <v>4842.7272727272721</v>
      </c>
      <c r="J13" s="87">
        <f>Summary!I11</f>
        <v>1834.7272727272725</v>
      </c>
      <c r="K13" s="87">
        <f>Summary!J11</f>
        <v>1834.7272727272725</v>
      </c>
      <c r="L13" s="87">
        <f>Summary!K11</f>
        <v>2476.2272727272725</v>
      </c>
      <c r="M13" s="87">
        <f>Summary!L11</f>
        <v>1834.7272727272725</v>
      </c>
      <c r="N13" s="87">
        <f>Summary!M11</f>
        <v>1834.7272727272725</v>
      </c>
      <c r="O13" s="14">
        <f t="shared" si="0"/>
        <v>29223.999999999993</v>
      </c>
    </row>
    <row r="14" spans="1:17" ht="15" customHeight="1" thickBot="1" x14ac:dyDescent="0.25">
      <c r="A14" s="7" t="s">
        <v>84</v>
      </c>
      <c r="B14" s="8">
        <f t="shared" ref="B14:O14" si="1">SUM(B6:B13)</f>
        <v>543529</v>
      </c>
      <c r="C14" s="8">
        <f t="shared" si="1"/>
        <v>49434.893939393936</v>
      </c>
      <c r="D14" s="8">
        <f t="shared" si="1"/>
        <v>40645.893939393936</v>
      </c>
      <c r="E14" s="8">
        <f t="shared" si="1"/>
        <v>43578.893939393936</v>
      </c>
      <c r="F14" s="8">
        <f t="shared" si="1"/>
        <v>57154.893939393936</v>
      </c>
      <c r="G14" s="8">
        <f t="shared" si="1"/>
        <v>38811.166666666664</v>
      </c>
      <c r="H14" s="8">
        <f t="shared" si="1"/>
        <v>41287.393939393936</v>
      </c>
      <c r="I14" s="8">
        <f t="shared" si="1"/>
        <v>43653.893939393936</v>
      </c>
      <c r="J14" s="8">
        <f t="shared" si="1"/>
        <v>50404.893939393936</v>
      </c>
      <c r="K14" s="8">
        <f t="shared" si="1"/>
        <v>44232.893939393936</v>
      </c>
      <c r="L14" s="8">
        <f t="shared" si="1"/>
        <v>50342.393939393936</v>
      </c>
      <c r="M14" s="8">
        <f t="shared" si="1"/>
        <v>40645.893939393936</v>
      </c>
      <c r="N14" s="12">
        <f t="shared" si="1"/>
        <v>43335.893939393936</v>
      </c>
      <c r="O14" s="15">
        <f t="shared" si="1"/>
        <v>543529</v>
      </c>
      <c r="Q14" s="71"/>
    </row>
    <row r="15" spans="1:17" ht="37.5" customHeight="1" thickBot="1" x14ac:dyDescent="0.25">
      <c r="A15" s="9" t="s">
        <v>85</v>
      </c>
      <c r="B15" s="104" t="s">
        <v>86</v>
      </c>
      <c r="C15" s="104" t="s">
        <v>46</v>
      </c>
      <c r="D15" s="104" t="s">
        <v>47</v>
      </c>
      <c r="E15" s="104" t="s">
        <v>48</v>
      </c>
      <c r="F15" s="104" t="s">
        <v>49</v>
      </c>
      <c r="G15" s="104" t="s">
        <v>50</v>
      </c>
      <c r="H15" s="104" t="s">
        <v>51</v>
      </c>
      <c r="I15" s="104" t="s">
        <v>52</v>
      </c>
      <c r="J15" s="104" t="s">
        <v>53</v>
      </c>
      <c r="K15" s="104" t="s">
        <v>54</v>
      </c>
      <c r="L15" s="104" t="s">
        <v>55</v>
      </c>
      <c r="M15" s="104" t="s">
        <v>56</v>
      </c>
      <c r="N15" s="104" t="s">
        <v>57</v>
      </c>
      <c r="O15" s="16"/>
    </row>
    <row r="16" spans="1:17" ht="15" customHeight="1" x14ac:dyDescent="0.2">
      <c r="A16" s="88" t="s">
        <v>87</v>
      </c>
      <c r="B16" s="87">
        <f>Summary!N12</f>
        <v>421184.99999999988</v>
      </c>
      <c r="C16" s="87">
        <f>Summary!B12</f>
        <v>41249.803030303025</v>
      </c>
      <c r="D16" s="87">
        <f>Summary!C12</f>
        <v>34406.469696969689</v>
      </c>
      <c r="E16" s="87">
        <f>Summary!D12</f>
        <v>34406.469696969689</v>
      </c>
      <c r="F16" s="87">
        <f>Summary!E12</f>
        <v>34456.469696969689</v>
      </c>
      <c r="G16" s="87">
        <f>Summary!F12</f>
        <v>33706.833333333328</v>
      </c>
      <c r="H16" s="87">
        <f>Summary!G12</f>
        <v>36495.803030303025</v>
      </c>
      <c r="I16" s="87">
        <f>Summary!H12</f>
        <v>34023.469696969689</v>
      </c>
      <c r="J16" s="87">
        <f>Summary!I12</f>
        <v>33973.469696969689</v>
      </c>
      <c r="K16" s="87">
        <f>Summary!J12</f>
        <v>33973.469696969689</v>
      </c>
      <c r="L16" s="87">
        <f>Summary!K12</f>
        <v>36545.803030303025</v>
      </c>
      <c r="M16" s="87">
        <f>Summary!L12</f>
        <v>33973.469696969689</v>
      </c>
      <c r="N16" s="87">
        <f>Summary!M12</f>
        <v>33973.469696969689</v>
      </c>
      <c r="O16" s="14">
        <f>SUM(C16:N16)</f>
        <v>421184.99999999988</v>
      </c>
    </row>
    <row r="17" spans="1:15" ht="15" customHeight="1" thickBot="1" x14ac:dyDescent="0.25">
      <c r="A17" s="88" t="s">
        <v>77</v>
      </c>
      <c r="B17" s="87">
        <f>Summary!N13</f>
        <v>158950.33000000002</v>
      </c>
      <c r="C17" s="87">
        <f>Summary!B13</f>
        <v>36428.170909090913</v>
      </c>
      <c r="D17" s="87">
        <f>Summary!C13</f>
        <v>11710.994242424242</v>
      </c>
      <c r="E17" s="87">
        <f>Summary!D13</f>
        <v>7061.9942424242427</v>
      </c>
      <c r="F17" s="87">
        <f>Summary!E13</f>
        <v>9204.504242424242</v>
      </c>
      <c r="G17" s="87">
        <f>Summary!F13</f>
        <v>2550.6533333333336</v>
      </c>
      <c r="H17" s="87">
        <f>Summary!G13</f>
        <v>33128.250909090915</v>
      </c>
      <c r="I17" s="87">
        <f>Summary!H13</f>
        <v>5852.254242424242</v>
      </c>
      <c r="J17" s="87">
        <f>Summary!I13</f>
        <v>4250.7442424242427</v>
      </c>
      <c r="K17" s="87">
        <f>Summary!J13</f>
        <v>4587.0242424242424</v>
      </c>
      <c r="L17" s="87">
        <f>Summary!K13</f>
        <v>35515.570909090908</v>
      </c>
      <c r="M17" s="87">
        <f>Summary!L13</f>
        <v>4408.7442424242427</v>
      </c>
      <c r="N17" s="87">
        <f>Summary!M13</f>
        <v>4251.424242424242</v>
      </c>
      <c r="O17" s="14">
        <f>SUM(C17:N17)</f>
        <v>158950.33000000002</v>
      </c>
    </row>
    <row r="18" spans="1:15" ht="15" customHeight="1" thickBot="1" x14ac:dyDescent="0.25">
      <c r="A18" s="7" t="s">
        <v>88</v>
      </c>
      <c r="B18" s="8">
        <f t="shared" ref="B18:O18" si="2">SUM(B16:B17)</f>
        <v>580135.32999999984</v>
      </c>
      <c r="C18" s="8">
        <f t="shared" si="2"/>
        <v>77677.973939393938</v>
      </c>
      <c r="D18" s="8">
        <f t="shared" si="2"/>
        <v>46117.463939393929</v>
      </c>
      <c r="E18" s="8">
        <f t="shared" si="2"/>
        <v>41468.463939393929</v>
      </c>
      <c r="F18" s="8">
        <f t="shared" si="2"/>
        <v>43660.973939393931</v>
      </c>
      <c r="G18" s="8">
        <f t="shared" si="2"/>
        <v>36257.486666666664</v>
      </c>
      <c r="H18" s="8">
        <f t="shared" si="2"/>
        <v>69624.05393939394</v>
      </c>
      <c r="I18" s="8">
        <f t="shared" si="2"/>
        <v>39875.723939393931</v>
      </c>
      <c r="J18" s="8">
        <f t="shared" si="2"/>
        <v>38224.213939393929</v>
      </c>
      <c r="K18" s="8">
        <f t="shared" si="2"/>
        <v>38560.493939393928</v>
      </c>
      <c r="L18" s="8">
        <f t="shared" si="2"/>
        <v>72061.373939393932</v>
      </c>
      <c r="M18" s="8">
        <f t="shared" si="2"/>
        <v>38382.213939393929</v>
      </c>
      <c r="N18" s="12">
        <f t="shared" si="2"/>
        <v>38224.893939393929</v>
      </c>
      <c r="O18" s="15">
        <f t="shared" si="2"/>
        <v>580135.32999999984</v>
      </c>
    </row>
    <row r="19" spans="1:15" ht="13.5" thickBot="1" x14ac:dyDescent="0.25">
      <c r="A19" s="10"/>
      <c r="B19" s="5"/>
      <c r="C19" s="5"/>
      <c r="D19" s="5"/>
      <c r="E19" s="5"/>
      <c r="F19" s="5"/>
      <c r="G19" s="5"/>
      <c r="H19" s="5"/>
      <c r="I19" s="5"/>
      <c r="J19" s="5"/>
      <c r="K19" s="5"/>
      <c r="L19" s="5"/>
      <c r="M19" s="5"/>
      <c r="N19" s="17"/>
      <c r="O19" s="18"/>
    </row>
    <row r="20" spans="1:15" ht="15" customHeight="1" thickBot="1" x14ac:dyDescent="0.25">
      <c r="A20" s="7" t="s">
        <v>89</v>
      </c>
      <c r="B20" s="8">
        <f t="shared" ref="B20:O20" si="3">B14-B18</f>
        <v>-36606.329999999842</v>
      </c>
      <c r="C20" s="8">
        <f t="shared" si="3"/>
        <v>-28243.08</v>
      </c>
      <c r="D20" s="8">
        <f t="shared" si="3"/>
        <v>-5471.5699999999924</v>
      </c>
      <c r="E20" s="8">
        <f t="shared" si="3"/>
        <v>2110.4300000000076</v>
      </c>
      <c r="F20" s="8">
        <f t="shared" si="3"/>
        <v>13493.920000000006</v>
      </c>
      <c r="G20" s="8">
        <f t="shared" si="3"/>
        <v>2553.6800000000003</v>
      </c>
      <c r="H20" s="8">
        <f t="shared" si="3"/>
        <v>-28336.660000000003</v>
      </c>
      <c r="I20" s="8">
        <f t="shared" si="3"/>
        <v>3778.1700000000055</v>
      </c>
      <c r="J20" s="8">
        <f t="shared" si="3"/>
        <v>12180.680000000008</v>
      </c>
      <c r="K20" s="8">
        <f t="shared" si="3"/>
        <v>5672.4000000000087</v>
      </c>
      <c r="L20" s="8">
        <f t="shared" si="3"/>
        <v>-21718.979999999996</v>
      </c>
      <c r="M20" s="8">
        <f t="shared" si="3"/>
        <v>2263.6800000000076</v>
      </c>
      <c r="N20" s="12">
        <f t="shared" si="3"/>
        <v>5111.0000000000073</v>
      </c>
      <c r="O20" s="15">
        <f t="shared" si="3"/>
        <v>-36606.329999999842</v>
      </c>
    </row>
    <row r="21" spans="1:15" ht="13.5" thickBot="1" x14ac:dyDescent="0.25">
      <c r="A21" s="10"/>
      <c r="B21" s="5"/>
      <c r="C21" s="5"/>
      <c r="D21" s="5"/>
      <c r="E21" s="5"/>
      <c r="F21" s="5"/>
      <c r="G21" s="5"/>
      <c r="H21" s="5"/>
      <c r="I21" s="5"/>
      <c r="J21" s="5"/>
      <c r="K21" s="5"/>
      <c r="L21" s="5"/>
      <c r="M21" s="5"/>
      <c r="N21" s="17"/>
      <c r="O21" s="18"/>
    </row>
    <row r="22" spans="1:15" ht="15" customHeight="1" thickBot="1" x14ac:dyDescent="0.25">
      <c r="A22" s="7" t="s">
        <v>64</v>
      </c>
      <c r="B22" s="11">
        <v>80536.39</v>
      </c>
      <c r="C22" s="8">
        <f>B22</f>
        <v>80536.39</v>
      </c>
      <c r="D22" s="8">
        <f t="shared" ref="D22:N22" si="4">C24</f>
        <v>52293.31</v>
      </c>
      <c r="E22" s="8">
        <f t="shared" si="4"/>
        <v>46821.740000000005</v>
      </c>
      <c r="F22" s="8">
        <f t="shared" si="4"/>
        <v>48932.170000000013</v>
      </c>
      <c r="G22" s="8">
        <f t="shared" si="4"/>
        <v>62426.090000000018</v>
      </c>
      <c r="H22" s="8">
        <f t="shared" si="4"/>
        <v>64979.770000000019</v>
      </c>
      <c r="I22" s="8">
        <f t="shared" si="4"/>
        <v>36643.110000000015</v>
      </c>
      <c r="J22" s="8">
        <f t="shared" si="4"/>
        <v>40421.280000000021</v>
      </c>
      <c r="K22" s="8">
        <f t="shared" si="4"/>
        <v>52601.960000000028</v>
      </c>
      <c r="L22" s="8">
        <f t="shared" si="4"/>
        <v>58274.360000000037</v>
      </c>
      <c r="M22" s="8">
        <f t="shared" si="4"/>
        <v>36555.380000000041</v>
      </c>
      <c r="N22" s="12">
        <f t="shared" si="4"/>
        <v>38819.060000000049</v>
      </c>
      <c r="O22" s="15">
        <f>C22</f>
        <v>80536.39</v>
      </c>
    </row>
    <row r="23" spans="1:15" ht="13.5" thickBot="1" x14ac:dyDescent="0.25">
      <c r="A23" s="10"/>
      <c r="B23" s="5"/>
      <c r="C23" s="5"/>
      <c r="D23" s="5"/>
      <c r="E23" s="5"/>
      <c r="F23" s="5"/>
      <c r="G23" s="5"/>
      <c r="H23" s="5"/>
      <c r="I23" s="5"/>
      <c r="J23" s="5"/>
      <c r="K23" s="5"/>
      <c r="L23" s="5"/>
      <c r="M23" s="5"/>
      <c r="N23" s="17"/>
      <c r="O23" s="18"/>
    </row>
    <row r="24" spans="1:15" ht="15" customHeight="1" thickBot="1" x14ac:dyDescent="0.25">
      <c r="A24" s="7" t="s">
        <v>65</v>
      </c>
      <c r="B24" s="8">
        <f>B22+B20</f>
        <v>43930.060000000158</v>
      </c>
      <c r="C24" s="8">
        <f>C22+C20</f>
        <v>52293.31</v>
      </c>
      <c r="D24" s="8">
        <f t="shared" ref="D24:O24" si="5">D22+D20</f>
        <v>46821.740000000005</v>
      </c>
      <c r="E24" s="8">
        <f t="shared" si="5"/>
        <v>48932.170000000013</v>
      </c>
      <c r="F24" s="8">
        <f t="shared" si="5"/>
        <v>62426.090000000018</v>
      </c>
      <c r="G24" s="8">
        <f t="shared" si="5"/>
        <v>64979.770000000019</v>
      </c>
      <c r="H24" s="8">
        <f t="shared" si="5"/>
        <v>36643.110000000015</v>
      </c>
      <c r="I24" s="8">
        <f t="shared" si="5"/>
        <v>40421.280000000021</v>
      </c>
      <c r="J24" s="8">
        <f t="shared" si="5"/>
        <v>52601.960000000028</v>
      </c>
      <c r="K24" s="8">
        <f t="shared" si="5"/>
        <v>58274.360000000037</v>
      </c>
      <c r="L24" s="8">
        <f t="shared" si="5"/>
        <v>36555.380000000041</v>
      </c>
      <c r="M24" s="8">
        <f t="shared" si="5"/>
        <v>38819.060000000049</v>
      </c>
      <c r="N24" s="12">
        <f t="shared" si="5"/>
        <v>43930.060000000056</v>
      </c>
      <c r="O24" s="15">
        <f t="shared" si="5"/>
        <v>43930.060000000158</v>
      </c>
    </row>
  </sheetData>
  <sheetProtection password="C397" sheet="1"/>
  <mergeCells count="3">
    <mergeCell ref="D2:E2"/>
    <mergeCell ref="A2:C2"/>
    <mergeCell ref="G2:L2"/>
  </mergeCells>
  <phoneticPr fontId="38" type="noConversion"/>
  <pageMargins left="0.70866141732283472" right="0.70866141732283472" top="0.74803149606299213" bottom="0.74803149606299213" header="0.31496062992125984" footer="0.31496062992125984"/>
  <pageSetup paperSize="9"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workbookViewId="0">
      <selection activeCell="N6" sqref="N6"/>
    </sheetView>
  </sheetViews>
  <sheetFormatPr defaultRowHeight="12.75" x14ac:dyDescent="0.2"/>
  <cols>
    <col min="1" max="1" width="36" style="1" customWidth="1"/>
    <col min="2" max="14" width="12.28515625" style="1" customWidth="1"/>
    <col min="15" max="15" width="12.28515625" style="6" customWidth="1"/>
    <col min="16" max="16384" width="9.140625" style="1"/>
  </cols>
  <sheetData>
    <row r="1" spans="1:17" x14ac:dyDescent="0.2">
      <c r="A1" s="127"/>
      <c r="B1" s="128"/>
      <c r="C1" s="128"/>
      <c r="D1" s="128"/>
      <c r="E1" s="128"/>
      <c r="F1" s="128"/>
      <c r="G1" s="128"/>
      <c r="H1" s="128"/>
      <c r="I1" s="128"/>
      <c r="J1" s="128"/>
      <c r="K1" s="128"/>
      <c r="L1" s="128"/>
      <c r="M1" s="128"/>
      <c r="N1" s="128"/>
      <c r="O1" s="131"/>
    </row>
    <row r="2" spans="1:17" ht="27" customHeight="1" x14ac:dyDescent="0.35">
      <c r="A2" s="212" t="s">
        <v>90</v>
      </c>
      <c r="B2" s="213"/>
      <c r="C2" s="214"/>
      <c r="D2" s="215" t="str">
        <f>'Initial Forecast'!D2:E2</f>
        <v>2021/2022</v>
      </c>
      <c r="E2" s="216"/>
      <c r="F2" s="116"/>
      <c r="G2" s="217" t="str">
        <f>'Initial Forecast'!G2:L2</f>
        <v>Matching Green C of E Primary</v>
      </c>
      <c r="H2" s="218"/>
      <c r="I2" s="218"/>
      <c r="J2" s="218"/>
      <c r="K2" s="218"/>
      <c r="L2" s="219"/>
      <c r="M2" s="116"/>
      <c r="N2" s="116"/>
      <c r="O2" s="132"/>
    </row>
    <row r="3" spans="1:17" ht="13.5" thickBot="1" x14ac:dyDescent="0.25">
      <c r="A3" s="129"/>
      <c r="B3" s="130"/>
      <c r="C3" s="130"/>
      <c r="D3" s="130"/>
      <c r="E3" s="130"/>
      <c r="F3" s="130"/>
      <c r="G3" s="130"/>
      <c r="H3" s="130"/>
      <c r="I3" s="130"/>
      <c r="J3" s="130"/>
      <c r="K3" s="130"/>
      <c r="L3" s="130"/>
      <c r="M3" s="130"/>
      <c r="N3" s="130"/>
      <c r="O3" s="133"/>
    </row>
    <row r="4" spans="1:17" s="2" customFormat="1" ht="38.25" customHeight="1" thickBot="1" x14ac:dyDescent="0.25">
      <c r="A4" s="105" t="s">
        <v>79</v>
      </c>
      <c r="B4" s="104" t="s">
        <v>80</v>
      </c>
      <c r="C4" s="104" t="s">
        <v>46</v>
      </c>
      <c r="D4" s="104" t="s">
        <v>47</v>
      </c>
      <c r="E4" s="104" t="s">
        <v>48</v>
      </c>
      <c r="F4" s="104" t="s">
        <v>49</v>
      </c>
      <c r="G4" s="104" t="s">
        <v>50</v>
      </c>
      <c r="H4" s="104" t="s">
        <v>51</v>
      </c>
      <c r="I4" s="104" t="s">
        <v>52</v>
      </c>
      <c r="J4" s="104" t="s">
        <v>53</v>
      </c>
      <c r="K4" s="104" t="s">
        <v>54</v>
      </c>
      <c r="L4" s="104" t="s">
        <v>55</v>
      </c>
      <c r="M4" s="104" t="s">
        <v>56</v>
      </c>
      <c r="N4" s="104" t="s">
        <v>57</v>
      </c>
      <c r="O4" s="13" t="s">
        <v>81</v>
      </c>
    </row>
    <row r="5" spans="1:17" ht="24" customHeight="1" x14ac:dyDescent="0.2">
      <c r="A5" s="100" t="s">
        <v>82</v>
      </c>
      <c r="B5" s="101"/>
      <c r="C5" s="102"/>
      <c r="D5" s="102"/>
      <c r="E5" s="101"/>
      <c r="F5" s="101"/>
      <c r="G5" s="101"/>
      <c r="H5" s="101"/>
      <c r="I5" s="101"/>
      <c r="J5" s="101"/>
      <c r="K5" s="101"/>
      <c r="L5" s="101"/>
      <c r="M5" s="101"/>
      <c r="N5" s="103"/>
      <c r="O5" s="97" t="s">
        <v>83</v>
      </c>
    </row>
    <row r="6" spans="1:17" ht="28.5" customHeight="1" x14ac:dyDescent="0.2">
      <c r="A6" s="81" t="str">
        <f>'Initial Forecast'!A6</f>
        <v>Section 251 Schools Block &amp; High Needs Funding</v>
      </c>
      <c r="B6" s="73">
        <f>SUM(C6:N6)</f>
        <v>465734.03999999986</v>
      </c>
      <c r="C6" s="70">
        <v>38811.17</v>
      </c>
      <c r="D6" s="70">
        <v>38811.17</v>
      </c>
      <c r="E6" s="70">
        <v>38811.17</v>
      </c>
      <c r="F6" s="70">
        <v>38811.17</v>
      </c>
      <c r="G6" s="70">
        <v>38811.17</v>
      </c>
      <c r="H6" s="70">
        <v>38811.17</v>
      </c>
      <c r="I6" s="70">
        <v>38811.17</v>
      </c>
      <c r="J6" s="70">
        <v>38811.17</v>
      </c>
      <c r="K6" s="70">
        <v>38811.17</v>
      </c>
      <c r="L6" s="70">
        <v>38811.17</v>
      </c>
      <c r="M6" s="70">
        <v>38811.17</v>
      </c>
      <c r="N6" s="70">
        <v>38811.17</v>
      </c>
      <c r="O6" s="14">
        <f>SUM(C6:N6)</f>
        <v>465734.03999999986</v>
      </c>
    </row>
    <row r="7" spans="1:17" ht="28.5" customHeight="1" x14ac:dyDescent="0.2">
      <c r="A7" s="77" t="s">
        <v>69</v>
      </c>
      <c r="B7" s="73">
        <f>SUM(C7:N7)</f>
        <v>0</v>
      </c>
      <c r="C7" s="70">
        <f>'Initial Forecast'!C7</f>
        <v>0</v>
      </c>
      <c r="D7" s="70">
        <f>'Initial Forecast'!D7</f>
        <v>0</v>
      </c>
      <c r="E7" s="70">
        <f>'Initial Forecast'!E7</f>
        <v>0</v>
      </c>
      <c r="F7" s="70">
        <f>'Initial Forecast'!F7</f>
        <v>0</v>
      </c>
      <c r="G7" s="70">
        <f>'Initial Forecast'!G7</f>
        <v>0</v>
      </c>
      <c r="H7" s="70">
        <f>'Initial Forecast'!H7</f>
        <v>0</v>
      </c>
      <c r="I7" s="70">
        <f>'Initial Forecast'!I7</f>
        <v>0</v>
      </c>
      <c r="J7" s="70">
        <f>'Initial Forecast'!J7</f>
        <v>0</v>
      </c>
      <c r="K7" s="70">
        <f>'Initial Forecast'!K7</f>
        <v>0</v>
      </c>
      <c r="L7" s="70">
        <f>'Initial Forecast'!L7</f>
        <v>0</v>
      </c>
      <c r="M7" s="70">
        <f>'Initial Forecast'!M7</f>
        <v>0</v>
      </c>
      <c r="N7" s="70">
        <f>'Initial Forecast'!N7</f>
        <v>0</v>
      </c>
      <c r="O7" s="14">
        <f>SUM(C7:N7)</f>
        <v>0</v>
      </c>
    </row>
    <row r="8" spans="1:17" ht="15" customHeight="1" x14ac:dyDescent="0.2">
      <c r="A8" s="83" t="s">
        <v>70</v>
      </c>
      <c r="B8" s="73">
        <f t="shared" ref="B8:B13" si="0">SUM(C8:N8)</f>
        <v>0</v>
      </c>
      <c r="C8" s="70">
        <f>+'Initial Forecast'!C8</f>
        <v>0</v>
      </c>
      <c r="D8" s="70">
        <f>'Initial Forecast'!D8</f>
        <v>0</v>
      </c>
      <c r="E8" s="70">
        <f>'Initial Forecast'!E8</f>
        <v>0</v>
      </c>
      <c r="F8" s="70">
        <f>'Initial Forecast'!F8</f>
        <v>0</v>
      </c>
      <c r="G8" s="70">
        <f>'Initial Forecast'!G8</f>
        <v>0</v>
      </c>
      <c r="H8" s="70">
        <f>'Initial Forecast'!H8</f>
        <v>0</v>
      </c>
      <c r="I8" s="70">
        <f>'Initial Forecast'!I8</f>
        <v>0</v>
      </c>
      <c r="J8" s="70">
        <f>'Initial Forecast'!J8</f>
        <v>0</v>
      </c>
      <c r="K8" s="70">
        <f>'Initial Forecast'!K8</f>
        <v>0</v>
      </c>
      <c r="L8" s="70">
        <f>'Initial Forecast'!L8</f>
        <v>0</v>
      </c>
      <c r="M8" s="70">
        <f>'Initial Forecast'!M8</f>
        <v>0</v>
      </c>
      <c r="N8" s="70">
        <f>'Initial Forecast'!N8</f>
        <v>0</v>
      </c>
      <c r="O8" s="14">
        <f t="shared" ref="O8:O13" si="1">SUM(C8:N8)</f>
        <v>0</v>
      </c>
    </row>
    <row r="9" spans="1:17" ht="15" customHeight="1" x14ac:dyDescent="0.2">
      <c r="A9" s="84" t="s">
        <v>71</v>
      </c>
      <c r="B9" s="73">
        <f t="shared" si="0"/>
        <v>9864</v>
      </c>
      <c r="C9" s="70">
        <f>+'Initial Forecast'!C9</f>
        <v>0</v>
      </c>
      <c r="D9" s="70">
        <f>'Initial Forecast'!D9</f>
        <v>0</v>
      </c>
      <c r="E9" s="70">
        <f>'Initial Forecast'!E9</f>
        <v>0</v>
      </c>
      <c r="F9" s="70">
        <v>3923</v>
      </c>
      <c r="G9" s="70">
        <f>'Initial Forecast'!G9</f>
        <v>0</v>
      </c>
      <c r="H9" s="70">
        <f>'Initial Forecast'!H9</f>
        <v>0</v>
      </c>
      <c r="I9" s="70">
        <f>'Initial Forecast'!I9</f>
        <v>0</v>
      </c>
      <c r="J9" s="70">
        <f>'Initial Forecast'!J9</f>
        <v>0</v>
      </c>
      <c r="K9" s="70">
        <v>3587</v>
      </c>
      <c r="L9" s="70">
        <f>'Initial Forecast'!L9</f>
        <v>0</v>
      </c>
      <c r="M9" s="70">
        <f>'Initial Forecast'!M9</f>
        <v>0</v>
      </c>
      <c r="N9" s="70">
        <v>2354</v>
      </c>
      <c r="O9" s="14">
        <f t="shared" si="1"/>
        <v>9864</v>
      </c>
    </row>
    <row r="10" spans="1:17" ht="15" customHeight="1" x14ac:dyDescent="0.2">
      <c r="A10" s="81" t="s">
        <v>72</v>
      </c>
      <c r="B10" s="73">
        <f t="shared" si="0"/>
        <v>11970</v>
      </c>
      <c r="C10" s="70">
        <f>+'Initial Forecast'!C10</f>
        <v>0</v>
      </c>
      <c r="D10" s="70">
        <f>'Initial Forecast'!D10</f>
        <v>0</v>
      </c>
      <c r="E10" s="70">
        <f>'Initial Forecast'!E10</f>
        <v>0</v>
      </c>
      <c r="F10" s="70">
        <f>'Initial Forecast'!F10</f>
        <v>0</v>
      </c>
      <c r="G10" s="70">
        <f>'Initial Forecast'!G10</f>
        <v>0</v>
      </c>
      <c r="H10" s="70">
        <f>'Initial Forecast'!H10</f>
        <v>0</v>
      </c>
      <c r="I10" s="70">
        <f>'Initial Forecast'!I10</f>
        <v>0</v>
      </c>
      <c r="J10" s="70">
        <f>'Initial Forecast'!J10</f>
        <v>0</v>
      </c>
      <c r="K10" s="70">
        <v>11970</v>
      </c>
      <c r="L10" s="70" t="s">
        <v>579</v>
      </c>
      <c r="M10" s="70">
        <f>'Initial Forecast'!M10</f>
        <v>0</v>
      </c>
      <c r="N10" s="70">
        <f>'Initial Forecast'!N10</f>
        <v>0</v>
      </c>
      <c r="O10" s="14">
        <f t="shared" si="1"/>
        <v>11970</v>
      </c>
    </row>
    <row r="11" spans="1:17" ht="15" customHeight="1" x14ac:dyDescent="0.2">
      <c r="A11" s="81" t="s">
        <v>91</v>
      </c>
      <c r="B11" s="73">
        <f t="shared" si="0"/>
        <v>16730</v>
      </c>
      <c r="C11" s="70" t="s">
        <v>579</v>
      </c>
      <c r="D11" s="70">
        <f>'Initial Forecast'!D11</f>
        <v>0</v>
      </c>
      <c r="E11" s="70">
        <v>6971</v>
      </c>
      <c r="F11" s="70">
        <f>'Initial Forecast'!F11</f>
        <v>0</v>
      </c>
      <c r="G11" s="70">
        <f>'Initial Forecast'!G11</f>
        <v>0</v>
      </c>
      <c r="H11" s="70">
        <f>'Initial Forecast'!H11</f>
        <v>0</v>
      </c>
      <c r="I11" s="70">
        <f>'Initial Forecast'!I11</f>
        <v>0</v>
      </c>
      <c r="J11" s="70">
        <f>'Initial Forecast'!J11</f>
        <v>9759</v>
      </c>
      <c r="K11" s="70">
        <f>'Initial Forecast'!K11</f>
        <v>0</v>
      </c>
      <c r="L11" s="70">
        <f>'Initial Forecast'!L11</f>
        <v>0</v>
      </c>
      <c r="M11" s="70">
        <f>'Initial Forecast'!M11</f>
        <v>0</v>
      </c>
      <c r="N11" s="70">
        <f>'Initial Forecast'!N11</f>
        <v>0</v>
      </c>
      <c r="O11" s="14">
        <f t="shared" si="1"/>
        <v>16730</v>
      </c>
    </row>
    <row r="12" spans="1:17" ht="15" customHeight="1" x14ac:dyDescent="0.2">
      <c r="A12" s="84" t="s">
        <v>74</v>
      </c>
      <c r="B12" s="73">
        <f t="shared" si="0"/>
        <v>13557</v>
      </c>
      <c r="C12" s="70">
        <f>+'Initial Forecast'!C12</f>
        <v>0</v>
      </c>
      <c r="D12" s="70">
        <f>'Initial Forecast'!D12</f>
        <v>0</v>
      </c>
      <c r="E12" s="70">
        <f>'Initial Forecast'!E12</f>
        <v>0</v>
      </c>
      <c r="F12" s="70"/>
      <c r="G12" s="70">
        <v>13557</v>
      </c>
      <c r="H12" s="70">
        <f>'Initial Forecast'!H12</f>
        <v>0</v>
      </c>
      <c r="I12" s="70">
        <f>'Initial Forecast'!I12</f>
        <v>0</v>
      </c>
      <c r="J12" s="70">
        <f>'Initial Forecast'!J12</f>
        <v>0</v>
      </c>
      <c r="K12" s="70">
        <f>'Initial Forecast'!K12</f>
        <v>0</v>
      </c>
      <c r="L12" s="70">
        <f>'Initial Forecast'!L12</f>
        <v>0</v>
      </c>
      <c r="M12" s="70">
        <f>'Initial Forecast'!M12</f>
        <v>0</v>
      </c>
      <c r="N12" s="70">
        <f>'Initial Forecast'!N12</f>
        <v>0</v>
      </c>
      <c r="O12" s="14">
        <f t="shared" si="1"/>
        <v>13557</v>
      </c>
    </row>
    <row r="13" spans="1:17" ht="15" customHeight="1" thickBot="1" x14ac:dyDescent="0.25">
      <c r="A13" s="85" t="s">
        <v>75</v>
      </c>
      <c r="B13" s="73">
        <f t="shared" si="0"/>
        <v>46401.37545454545</v>
      </c>
      <c r="C13" s="70">
        <f>+'Initial Forecast'!C13</f>
        <v>3652.7272727272725</v>
      </c>
      <c r="D13" s="70">
        <f>'Initial Forecast'!D13</f>
        <v>1834.7272727272725</v>
      </c>
      <c r="E13" s="70">
        <f>'Initial Forecast'!E13</f>
        <v>4767.727272727273</v>
      </c>
      <c r="F13" s="70">
        <f>'Initial Forecast'!F13</f>
        <v>1834.7272727272725</v>
      </c>
      <c r="G13" s="70">
        <v>4480</v>
      </c>
      <c r="H13" s="70">
        <f>'Initial Forecast'!H13</f>
        <v>2476.2272727272725</v>
      </c>
      <c r="I13" s="70">
        <f>'Initial Forecast'!I13+1560</f>
        <v>6402.7272727272721</v>
      </c>
      <c r="J13" s="70">
        <v>11092.42</v>
      </c>
      <c r="K13" s="70">
        <v>3714.41</v>
      </c>
      <c r="L13" s="70">
        <f>'Initial Forecast'!L13</f>
        <v>2476.2272727272725</v>
      </c>
      <c r="M13" s="70">
        <f>'Initial Forecast'!M13</f>
        <v>1834.7272727272725</v>
      </c>
      <c r="N13" s="70">
        <f>'Initial Forecast'!N13</f>
        <v>1834.7272727272725</v>
      </c>
      <c r="O13" s="14">
        <f t="shared" si="1"/>
        <v>46401.37545454545</v>
      </c>
    </row>
    <row r="14" spans="1:17" ht="15" customHeight="1" thickBot="1" x14ac:dyDescent="0.25">
      <c r="A14" s="7" t="s">
        <v>84</v>
      </c>
      <c r="B14" s="8">
        <f t="shared" ref="B14:O14" si="2">SUM(B6:B13)</f>
        <v>564256.41545454529</v>
      </c>
      <c r="C14" s="8">
        <f t="shared" si="2"/>
        <v>42463.89727272727</v>
      </c>
      <c r="D14" s="8">
        <f t="shared" si="2"/>
        <v>40645.89727272727</v>
      </c>
      <c r="E14" s="8">
        <f t="shared" si="2"/>
        <v>50549.89727272727</v>
      </c>
      <c r="F14" s="8">
        <f t="shared" si="2"/>
        <v>44568.89727272727</v>
      </c>
      <c r="G14" s="8">
        <f t="shared" si="2"/>
        <v>56848.17</v>
      </c>
      <c r="H14" s="8">
        <f t="shared" si="2"/>
        <v>41287.39727272727</v>
      </c>
      <c r="I14" s="8">
        <f t="shared" si="2"/>
        <v>45213.89727272727</v>
      </c>
      <c r="J14" s="8">
        <f t="shared" si="2"/>
        <v>59662.59</v>
      </c>
      <c r="K14" s="8">
        <f t="shared" si="2"/>
        <v>58082.58</v>
      </c>
      <c r="L14" s="8">
        <f t="shared" si="2"/>
        <v>41287.39727272727</v>
      </c>
      <c r="M14" s="8">
        <f t="shared" si="2"/>
        <v>40645.89727272727</v>
      </c>
      <c r="N14" s="8">
        <f t="shared" si="2"/>
        <v>42999.89727272727</v>
      </c>
      <c r="O14" s="8">
        <f t="shared" si="2"/>
        <v>564256.41545454529</v>
      </c>
      <c r="Q14" s="71"/>
    </row>
    <row r="15" spans="1:17" ht="37.5" customHeight="1" thickBot="1" x14ac:dyDescent="0.25">
      <c r="A15" s="9" t="s">
        <v>85</v>
      </c>
      <c r="B15" s="104" t="s">
        <v>86</v>
      </c>
      <c r="C15" s="104" t="s">
        <v>46</v>
      </c>
      <c r="D15" s="104" t="s">
        <v>47</v>
      </c>
      <c r="E15" s="104" t="s">
        <v>48</v>
      </c>
      <c r="F15" s="104" t="s">
        <v>49</v>
      </c>
      <c r="G15" s="104" t="s">
        <v>50</v>
      </c>
      <c r="H15" s="104" t="s">
        <v>51</v>
      </c>
      <c r="I15" s="104" t="s">
        <v>52</v>
      </c>
      <c r="J15" s="104" t="s">
        <v>53</v>
      </c>
      <c r="K15" s="104" t="s">
        <v>54</v>
      </c>
      <c r="L15" s="104" t="s">
        <v>55</v>
      </c>
      <c r="M15" s="104" t="s">
        <v>56</v>
      </c>
      <c r="N15" s="104" t="s">
        <v>57</v>
      </c>
      <c r="O15" s="98"/>
    </row>
    <row r="16" spans="1:17" ht="15" customHeight="1" x14ac:dyDescent="0.2">
      <c r="A16" s="88" t="s">
        <v>87</v>
      </c>
      <c r="B16" s="73">
        <f>SUM(C16:N16)</f>
        <v>425439.96030303021</v>
      </c>
      <c r="C16" s="70">
        <f>'Initial Forecast'!C16</f>
        <v>41249.803030303025</v>
      </c>
      <c r="D16" s="70">
        <f>'Initial Forecast'!D16</f>
        <v>34406.469696969689</v>
      </c>
      <c r="E16" s="70">
        <f>'Initial Forecast'!E16</f>
        <v>34406.469696969689</v>
      </c>
      <c r="F16" s="70">
        <f>'Initial Forecast'!F16</f>
        <v>34456.469696969689</v>
      </c>
      <c r="G16" s="70">
        <f>'Initial Forecast'!G16</f>
        <v>33706.833333333328</v>
      </c>
      <c r="H16" s="70">
        <f>'Initial Forecast'!H16</f>
        <v>36495.803030303025</v>
      </c>
      <c r="I16" s="70">
        <f>'Initial Forecast'!I16</f>
        <v>34023.469696969689</v>
      </c>
      <c r="J16" s="70">
        <v>38228.43</v>
      </c>
      <c r="K16" s="70">
        <f>'Initial Forecast'!K16</f>
        <v>33973.469696969689</v>
      </c>
      <c r="L16" s="70">
        <f>'Initial Forecast'!L16</f>
        <v>36545.803030303025</v>
      </c>
      <c r="M16" s="70">
        <f>'Initial Forecast'!M16</f>
        <v>33973.469696969689</v>
      </c>
      <c r="N16" s="70">
        <f>'Initial Forecast'!N16</f>
        <v>33973.469696969689</v>
      </c>
      <c r="O16" s="99">
        <f>SUM(C16:N16)</f>
        <v>425439.96030303021</v>
      </c>
    </row>
    <row r="17" spans="1:15" ht="15" customHeight="1" thickBot="1" x14ac:dyDescent="0.25">
      <c r="A17" s="88" t="s">
        <v>77</v>
      </c>
      <c r="B17" s="73">
        <f>SUM(C17:N17)</f>
        <v>165825.45575757578</v>
      </c>
      <c r="C17" s="70">
        <f>'Initial Forecast'!C17</f>
        <v>36428.170909090913</v>
      </c>
      <c r="D17" s="70">
        <f>'Initial Forecast'!D17</f>
        <v>11710.994242424242</v>
      </c>
      <c r="E17" s="70">
        <f>'Initial Forecast'!E17</f>
        <v>7061.9942424242427</v>
      </c>
      <c r="F17" s="70">
        <f>'Initial Forecast'!F17</f>
        <v>9204.504242424242</v>
      </c>
      <c r="G17" s="70">
        <f>'Initial Forecast'!G17</f>
        <v>2550.6533333333336</v>
      </c>
      <c r="H17" s="70">
        <f>'Initial Forecast'!H17</f>
        <v>33128.250909090915</v>
      </c>
      <c r="I17" s="70">
        <f>'Initial Forecast'!I17</f>
        <v>5852.254242424242</v>
      </c>
      <c r="J17" s="70">
        <v>11125.87</v>
      </c>
      <c r="K17" s="70">
        <f>'Initial Forecast'!K17</f>
        <v>4587.0242424242424</v>
      </c>
      <c r="L17" s="70">
        <f>'Initial Forecast'!L17</f>
        <v>35515.570909090908</v>
      </c>
      <c r="M17" s="70">
        <f>'Initial Forecast'!M17</f>
        <v>4408.7442424242427</v>
      </c>
      <c r="N17" s="70">
        <f>'Initial Forecast'!N17</f>
        <v>4251.424242424242</v>
      </c>
      <c r="O17" s="14">
        <f>SUM(C17:N17)</f>
        <v>165825.45575757578</v>
      </c>
    </row>
    <row r="18" spans="1:15" ht="15" customHeight="1" thickBot="1" x14ac:dyDescent="0.25">
      <c r="A18" s="7" t="s">
        <v>88</v>
      </c>
      <c r="B18" s="8">
        <f t="shared" ref="B18:O18" si="3">SUM(B16:B17)</f>
        <v>591265.41606060602</v>
      </c>
      <c r="C18" s="8">
        <f t="shared" si="3"/>
        <v>77677.973939393938</v>
      </c>
      <c r="D18" s="8">
        <f t="shared" si="3"/>
        <v>46117.463939393929</v>
      </c>
      <c r="E18" s="8">
        <f t="shared" si="3"/>
        <v>41468.463939393929</v>
      </c>
      <c r="F18" s="8">
        <f t="shared" si="3"/>
        <v>43660.973939393931</v>
      </c>
      <c r="G18" s="8">
        <f t="shared" si="3"/>
        <v>36257.486666666664</v>
      </c>
      <c r="H18" s="8">
        <f t="shared" si="3"/>
        <v>69624.05393939394</v>
      </c>
      <c r="I18" s="8">
        <f t="shared" si="3"/>
        <v>39875.723939393931</v>
      </c>
      <c r="J18" s="8">
        <f t="shared" si="3"/>
        <v>49354.3</v>
      </c>
      <c r="K18" s="8">
        <f t="shared" si="3"/>
        <v>38560.493939393928</v>
      </c>
      <c r="L18" s="8">
        <f t="shared" si="3"/>
        <v>72061.373939393932</v>
      </c>
      <c r="M18" s="8">
        <f t="shared" si="3"/>
        <v>38382.213939393929</v>
      </c>
      <c r="N18" s="8">
        <f t="shared" si="3"/>
        <v>38224.893939393929</v>
      </c>
      <c r="O18" s="15">
        <f t="shared" si="3"/>
        <v>591265.41606060602</v>
      </c>
    </row>
    <row r="19" spans="1:15" ht="13.5" thickBot="1" x14ac:dyDescent="0.25">
      <c r="A19" s="10"/>
      <c r="B19" s="5"/>
      <c r="C19" s="5"/>
      <c r="D19" s="5"/>
      <c r="E19" s="5"/>
      <c r="F19" s="5"/>
      <c r="G19" s="5"/>
      <c r="H19" s="5"/>
      <c r="I19" s="5"/>
      <c r="J19" s="5"/>
      <c r="K19" s="5"/>
      <c r="L19" s="5"/>
      <c r="M19" s="5"/>
      <c r="N19" s="17"/>
      <c r="O19" s="18"/>
    </row>
    <row r="20" spans="1:15" ht="15" customHeight="1" thickBot="1" x14ac:dyDescent="0.25">
      <c r="A20" s="7" t="s">
        <v>89</v>
      </c>
      <c r="B20" s="8">
        <f t="shared" ref="B20:O20" si="4">+B14-B18</f>
        <v>-27009.000606060727</v>
      </c>
      <c r="C20" s="8">
        <f t="shared" si="4"/>
        <v>-35214.076666666668</v>
      </c>
      <c r="D20" s="8">
        <f t="shared" si="4"/>
        <v>-5471.5666666666584</v>
      </c>
      <c r="E20" s="8">
        <f t="shared" si="4"/>
        <v>9081.4333333333416</v>
      </c>
      <c r="F20" s="8">
        <f t="shared" si="4"/>
        <v>907.92333333333954</v>
      </c>
      <c r="G20" s="8">
        <f t="shared" si="4"/>
        <v>20590.683333333334</v>
      </c>
      <c r="H20" s="8">
        <f t="shared" si="4"/>
        <v>-28336.656666666669</v>
      </c>
      <c r="I20" s="8">
        <f t="shared" si="4"/>
        <v>5338.1733333333395</v>
      </c>
      <c r="J20" s="8">
        <f t="shared" si="4"/>
        <v>10308.289999999994</v>
      </c>
      <c r="K20" s="8">
        <f t="shared" si="4"/>
        <v>19522.086060606074</v>
      </c>
      <c r="L20" s="8">
        <f t="shared" si="4"/>
        <v>-30773.976666666662</v>
      </c>
      <c r="M20" s="8">
        <f t="shared" si="4"/>
        <v>2263.6833333333416</v>
      </c>
      <c r="N20" s="8">
        <f t="shared" si="4"/>
        <v>4775.0033333333413</v>
      </c>
      <c r="O20" s="8">
        <f t="shared" si="4"/>
        <v>-27009.000606060727</v>
      </c>
    </row>
    <row r="21" spans="1:15" ht="13.5" thickBot="1" x14ac:dyDescent="0.25">
      <c r="A21" s="10"/>
      <c r="B21" s="5"/>
      <c r="C21" s="5"/>
      <c r="D21" s="5"/>
      <c r="E21" s="5"/>
      <c r="F21" s="5"/>
      <c r="G21" s="5"/>
      <c r="H21" s="5"/>
      <c r="I21" s="5"/>
      <c r="J21" s="5"/>
      <c r="K21" s="5"/>
      <c r="L21" s="5"/>
      <c r="M21" s="5"/>
      <c r="N21" s="17"/>
      <c r="O21" s="18"/>
    </row>
    <row r="22" spans="1:15" ht="15" customHeight="1" thickBot="1" x14ac:dyDescent="0.25">
      <c r="A22" s="7" t="s">
        <v>64</v>
      </c>
      <c r="B22" s="106">
        <f>+'Initial Forecast'!B22</f>
        <v>80536.39</v>
      </c>
      <c r="C22" s="8">
        <f>B22</f>
        <v>80536.39</v>
      </c>
      <c r="D22" s="8">
        <f t="shared" ref="D22:N22" si="5">C24</f>
        <v>45322.313333333332</v>
      </c>
      <c r="E22" s="8">
        <f t="shared" si="5"/>
        <v>39850.746666666673</v>
      </c>
      <c r="F22" s="8">
        <f t="shared" si="5"/>
        <v>48932.180000000015</v>
      </c>
      <c r="G22" s="8">
        <f t="shared" si="5"/>
        <v>49840.103333333354</v>
      </c>
      <c r="H22" s="8">
        <f t="shared" si="5"/>
        <v>70430.786666666681</v>
      </c>
      <c r="I22" s="8">
        <f t="shared" si="5"/>
        <v>42094.130000000012</v>
      </c>
      <c r="J22" s="8">
        <f t="shared" si="5"/>
        <v>47432.303333333351</v>
      </c>
      <c r="K22" s="8">
        <f t="shared" si="5"/>
        <v>57740.593333333345</v>
      </c>
      <c r="L22" s="8">
        <f t="shared" si="5"/>
        <v>77262.679393939412</v>
      </c>
      <c r="M22" s="8">
        <f t="shared" si="5"/>
        <v>46488.70272727275</v>
      </c>
      <c r="N22" s="12">
        <f t="shared" si="5"/>
        <v>48752.386060606092</v>
      </c>
      <c r="O22" s="12">
        <f>C22</f>
        <v>80536.39</v>
      </c>
    </row>
    <row r="23" spans="1:15" ht="13.5" thickBot="1" x14ac:dyDescent="0.25">
      <c r="A23" s="10"/>
      <c r="B23" s="5"/>
      <c r="C23" s="5"/>
      <c r="D23" s="5"/>
      <c r="E23" s="5"/>
      <c r="F23" s="5"/>
      <c r="G23" s="5"/>
      <c r="H23" s="5"/>
      <c r="I23" s="5"/>
      <c r="J23" s="5"/>
      <c r="K23" s="5"/>
      <c r="L23" s="5"/>
      <c r="M23" s="5"/>
      <c r="N23" s="17"/>
      <c r="O23" s="18"/>
    </row>
    <row r="24" spans="1:15" ht="15" customHeight="1" thickBot="1" x14ac:dyDescent="0.25">
      <c r="A24" s="7" t="s">
        <v>65</v>
      </c>
      <c r="B24" s="8">
        <f>+B20+B22</f>
        <v>53527.389393939273</v>
      </c>
      <c r="C24" s="8">
        <f t="shared" ref="C24:O24" si="6">+C20+C22</f>
        <v>45322.313333333332</v>
      </c>
      <c r="D24" s="8">
        <f t="shared" si="6"/>
        <v>39850.746666666673</v>
      </c>
      <c r="E24" s="8">
        <f t="shared" si="6"/>
        <v>48932.180000000015</v>
      </c>
      <c r="F24" s="8">
        <f t="shared" si="6"/>
        <v>49840.103333333354</v>
      </c>
      <c r="G24" s="8">
        <f t="shared" si="6"/>
        <v>70430.786666666681</v>
      </c>
      <c r="H24" s="8">
        <f t="shared" si="6"/>
        <v>42094.130000000012</v>
      </c>
      <c r="I24" s="8">
        <f t="shared" si="6"/>
        <v>47432.303333333351</v>
      </c>
      <c r="J24" s="8">
        <f t="shared" si="6"/>
        <v>57740.593333333345</v>
      </c>
      <c r="K24" s="8">
        <f t="shared" si="6"/>
        <v>77262.679393939412</v>
      </c>
      <c r="L24" s="8">
        <f t="shared" si="6"/>
        <v>46488.70272727275</v>
      </c>
      <c r="M24" s="8">
        <f t="shared" si="6"/>
        <v>48752.386060606092</v>
      </c>
      <c r="N24" s="8">
        <f t="shared" si="6"/>
        <v>53527.389393939433</v>
      </c>
      <c r="O24" s="8">
        <f t="shared" si="6"/>
        <v>53527.389393939273</v>
      </c>
    </row>
  </sheetData>
  <sheetProtection password="C397" sheet="1"/>
  <mergeCells count="3">
    <mergeCell ref="A2:C2"/>
    <mergeCell ref="D2:E2"/>
    <mergeCell ref="G2:L2"/>
  </mergeCells>
  <pageMargins left="0.7" right="0.7" top="0.75" bottom="0.75" header="0.3" footer="0.3"/>
  <pageSetup paperSize="9" orientation="portrait" r:id="rId1"/>
  <ignoredErrors>
    <ignoredError sqref="B6 B8:E10 F8:N8 B12:E12 F11:N11 B11 D7:N7 C16:I16 B22 D2 G2 F13 L13:N13 C17:F17 I17 D11 G17:H17 H13 F10:J10 G9:J9 L9:M9 H12:N12 B13 D13:E13 M10:N10 K16:N16 K17:N17"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1"/>
  <sheetViews>
    <sheetView tabSelected="1" zoomScale="80" zoomScaleNormal="80" workbookViewId="0">
      <pane xSplit="1" ySplit="4" topLeftCell="B6" activePane="bottomRight" state="frozen"/>
      <selection pane="topRight" activeCell="B1" sqref="B1"/>
      <selection pane="bottomLeft" activeCell="A5" sqref="A5"/>
      <selection pane="bottomRight" activeCell="T26" sqref="T26"/>
    </sheetView>
  </sheetViews>
  <sheetFormatPr defaultRowHeight="12.75" x14ac:dyDescent="0.2"/>
  <cols>
    <col min="1" max="1" width="31.42578125" style="6" customWidth="1"/>
    <col min="2" max="2" width="13.7109375" style="6" customWidth="1"/>
    <col min="3" max="26" width="12" style="6" customWidth="1"/>
    <col min="27" max="27" width="13.7109375" style="6" customWidth="1"/>
    <col min="28" max="16384" width="9.140625" style="6"/>
  </cols>
  <sheetData>
    <row r="1" spans="1:27" x14ac:dyDescent="0.2">
      <c r="A1" s="111"/>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7"/>
    </row>
    <row r="2" spans="1:27" ht="45" customHeight="1" x14ac:dyDescent="0.35">
      <c r="A2" s="220" t="s">
        <v>92</v>
      </c>
      <c r="B2" s="221"/>
      <c r="C2" s="113"/>
      <c r="D2" s="222" t="str">
        <f>'Initial Forecast'!D2:E2</f>
        <v>2021/2022</v>
      </c>
      <c r="E2" s="223"/>
      <c r="F2" s="116"/>
      <c r="G2" s="224" t="str">
        <f>'Initial Forecast'!G2:L2</f>
        <v>Matching Green C of E Primary</v>
      </c>
      <c r="H2" s="225"/>
      <c r="I2" s="225"/>
      <c r="J2" s="225"/>
      <c r="K2" s="225"/>
      <c r="L2" s="226"/>
      <c r="M2" s="116"/>
      <c r="N2" s="116"/>
      <c r="O2" s="116"/>
      <c r="P2" s="116"/>
      <c r="Q2" s="116"/>
      <c r="R2" s="116"/>
      <c r="S2" s="116"/>
      <c r="T2" s="116"/>
      <c r="U2" s="116"/>
      <c r="V2" s="116"/>
      <c r="W2" s="116"/>
      <c r="X2" s="116"/>
      <c r="Y2" s="116"/>
      <c r="Z2" s="116"/>
      <c r="AA2" s="118"/>
    </row>
    <row r="3" spans="1:27" x14ac:dyDescent="0.2">
      <c r="A3" s="114"/>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9"/>
    </row>
    <row r="4" spans="1:27" ht="45.75" customHeight="1" thickBot="1" x14ac:dyDescent="0.25">
      <c r="A4" s="19" t="s">
        <v>79</v>
      </c>
      <c r="B4" s="23" t="s">
        <v>93</v>
      </c>
      <c r="C4" s="46" t="s">
        <v>94</v>
      </c>
      <c r="D4" s="120" t="s">
        <v>95</v>
      </c>
      <c r="E4" s="46" t="s">
        <v>96</v>
      </c>
      <c r="F4" s="120" t="s">
        <v>97</v>
      </c>
      <c r="G4" s="46" t="s">
        <v>98</v>
      </c>
      <c r="H4" s="120" t="s">
        <v>99</v>
      </c>
      <c r="I4" s="46" t="s">
        <v>100</v>
      </c>
      <c r="J4" s="120" t="s">
        <v>101</v>
      </c>
      <c r="K4" s="46" t="s">
        <v>102</v>
      </c>
      <c r="L4" s="120" t="s">
        <v>103</v>
      </c>
      <c r="M4" s="46" t="s">
        <v>104</v>
      </c>
      <c r="N4" s="120" t="s">
        <v>105</v>
      </c>
      <c r="O4" s="46" t="s">
        <v>106</v>
      </c>
      <c r="P4" s="120" t="s">
        <v>107</v>
      </c>
      <c r="Q4" s="46" t="s">
        <v>108</v>
      </c>
      <c r="R4" s="120" t="s">
        <v>109</v>
      </c>
      <c r="S4" s="46" t="s">
        <v>110</v>
      </c>
      <c r="T4" s="120" t="s">
        <v>111</v>
      </c>
      <c r="U4" s="46" t="s">
        <v>112</v>
      </c>
      <c r="V4" s="120" t="s">
        <v>113</v>
      </c>
      <c r="W4" s="46" t="s">
        <v>114</v>
      </c>
      <c r="X4" s="120" t="s">
        <v>115</v>
      </c>
      <c r="Y4" s="46" t="s">
        <v>116</v>
      </c>
      <c r="Z4" s="120" t="s">
        <v>117</v>
      </c>
      <c r="AA4" s="24" t="s">
        <v>118</v>
      </c>
    </row>
    <row r="5" spans="1:27" ht="24" customHeight="1" x14ac:dyDescent="0.2">
      <c r="A5" s="40" t="s">
        <v>82</v>
      </c>
      <c r="B5" s="25"/>
      <c r="C5" s="26"/>
      <c r="D5" s="121"/>
      <c r="E5" s="26"/>
      <c r="F5" s="121"/>
      <c r="G5" s="25"/>
      <c r="H5" s="121"/>
      <c r="I5" s="25"/>
      <c r="J5" s="121"/>
      <c r="K5" s="25"/>
      <c r="L5" s="121"/>
      <c r="M5" s="25"/>
      <c r="N5" s="121"/>
      <c r="O5" s="25"/>
      <c r="P5" s="121"/>
      <c r="Q5" s="25"/>
      <c r="R5" s="121"/>
      <c r="S5" s="25"/>
      <c r="T5" s="121"/>
      <c r="U5" s="25"/>
      <c r="V5" s="121"/>
      <c r="W5" s="25"/>
      <c r="X5" s="121"/>
      <c r="Y5" s="25"/>
      <c r="Z5" s="121"/>
      <c r="AA5" s="27" t="s">
        <v>83</v>
      </c>
    </row>
    <row r="6" spans="1:27" ht="26.25" customHeight="1" x14ac:dyDescent="0.2">
      <c r="A6" s="41" t="str">
        <f>'Initial Forecast'!A6</f>
        <v>Section 251 Schools Block &amp; High Needs Funding</v>
      </c>
      <c r="B6" s="28">
        <f>'Updated forecast'!B6</f>
        <v>465734.03999999986</v>
      </c>
      <c r="C6" s="29">
        <f>'Updated forecast'!C6</f>
        <v>38811.17</v>
      </c>
      <c r="D6" s="122">
        <v>38813</v>
      </c>
      <c r="E6" s="29">
        <f>'Updated forecast'!D6</f>
        <v>38811.17</v>
      </c>
      <c r="F6" s="122">
        <v>38811</v>
      </c>
      <c r="G6" s="29">
        <f>'Updated forecast'!E6</f>
        <v>38811.17</v>
      </c>
      <c r="H6" s="122">
        <v>38811</v>
      </c>
      <c r="I6" s="29">
        <f>'Updated forecast'!F6</f>
        <v>38811.17</v>
      </c>
      <c r="J6" s="122">
        <v>38811</v>
      </c>
      <c r="K6" s="29">
        <f>'Updated forecast'!G6</f>
        <v>38811.17</v>
      </c>
      <c r="L6" s="122">
        <v>38811</v>
      </c>
      <c r="M6" s="29">
        <f>'Updated forecast'!H6</f>
        <v>38811.17</v>
      </c>
      <c r="N6" s="122">
        <v>38811</v>
      </c>
      <c r="O6" s="29">
        <f>'Updated forecast'!I6</f>
        <v>38811.17</v>
      </c>
      <c r="P6" s="122">
        <v>38811</v>
      </c>
      <c r="Q6" s="29">
        <f>'Updated forecast'!J6</f>
        <v>38811.17</v>
      </c>
      <c r="R6" s="122">
        <v>38811</v>
      </c>
      <c r="S6" s="29">
        <f>'Updated forecast'!K6</f>
        <v>38811.17</v>
      </c>
      <c r="T6" s="122">
        <v>38811</v>
      </c>
      <c r="U6" s="29">
        <f>'Updated forecast'!L6</f>
        <v>38811.17</v>
      </c>
      <c r="V6" s="122"/>
      <c r="W6" s="29">
        <f>'Updated forecast'!M6</f>
        <v>38811.17</v>
      </c>
      <c r="X6" s="122"/>
      <c r="Y6" s="29">
        <f>'Updated forecast'!N6</f>
        <v>38811.17</v>
      </c>
      <c r="Z6" s="122"/>
      <c r="AA6" s="30">
        <f>D6+F6+H6+J6+L6+N6+P6+R6+T6+V6+X6+Z6</f>
        <v>349301</v>
      </c>
    </row>
    <row r="7" spans="1:27" ht="26.25" customHeight="1" x14ac:dyDescent="0.2">
      <c r="A7" s="93" t="str">
        <f>'Initial Forecast'!A7</f>
        <v>High Needs: Special Provision Funding</v>
      </c>
      <c r="B7" s="28">
        <f>'Updated forecast'!B7</f>
        <v>0</v>
      </c>
      <c r="C7" s="29">
        <f>'Updated forecast'!C7</f>
        <v>0</v>
      </c>
      <c r="D7" s="122"/>
      <c r="E7" s="29">
        <f>'Updated forecast'!D7</f>
        <v>0</v>
      </c>
      <c r="F7" s="122"/>
      <c r="G7" s="29">
        <f>'Updated forecast'!E7</f>
        <v>0</v>
      </c>
      <c r="H7" s="122"/>
      <c r="I7" s="29">
        <f>'Updated forecast'!F7</f>
        <v>0</v>
      </c>
      <c r="J7" s="122"/>
      <c r="K7" s="29">
        <f>'Updated forecast'!G7</f>
        <v>0</v>
      </c>
      <c r="L7" s="122"/>
      <c r="M7" s="29">
        <f>'Updated forecast'!H7</f>
        <v>0</v>
      </c>
      <c r="N7" s="122"/>
      <c r="O7" s="29">
        <f>'Updated forecast'!I7</f>
        <v>0</v>
      </c>
      <c r="P7" s="122"/>
      <c r="Q7" s="29">
        <f>'Updated forecast'!J7</f>
        <v>0</v>
      </c>
      <c r="R7" s="122"/>
      <c r="S7" s="29">
        <f>'Updated forecast'!K7</f>
        <v>0</v>
      </c>
      <c r="T7" s="122"/>
      <c r="U7" s="29">
        <f>'Updated forecast'!L7</f>
        <v>0</v>
      </c>
      <c r="V7" s="122"/>
      <c r="W7" s="29">
        <f>'Updated forecast'!M7</f>
        <v>0</v>
      </c>
      <c r="X7" s="122"/>
      <c r="Y7" s="29">
        <f>'Updated forecast'!N7</f>
        <v>0</v>
      </c>
      <c r="Z7" s="122"/>
      <c r="AA7" s="30">
        <f>D7+F7+H7+J7+L7+N7+P7+R7+T7+V7+X7+Z7</f>
        <v>0</v>
      </c>
    </row>
    <row r="8" spans="1:27" x14ac:dyDescent="0.2">
      <c r="A8" s="41" t="str">
        <f>'Initial Forecast'!A8</f>
        <v>Early Years Block Funding</v>
      </c>
      <c r="B8" s="28">
        <f>'Updated forecast'!B8</f>
        <v>0</v>
      </c>
      <c r="C8" s="29">
        <f>'Updated forecast'!C8</f>
        <v>0</v>
      </c>
      <c r="D8" s="122"/>
      <c r="E8" s="29">
        <f>'Updated forecast'!D8</f>
        <v>0</v>
      </c>
      <c r="F8" s="122"/>
      <c r="G8" s="29">
        <f>'Updated forecast'!E8</f>
        <v>0</v>
      </c>
      <c r="H8" s="122"/>
      <c r="I8" s="29">
        <f>'Updated forecast'!F8</f>
        <v>0</v>
      </c>
      <c r="J8" s="122"/>
      <c r="K8" s="29">
        <f>'Updated forecast'!G8</f>
        <v>0</v>
      </c>
      <c r="L8" s="122"/>
      <c r="M8" s="29">
        <f>'Updated forecast'!H8</f>
        <v>0</v>
      </c>
      <c r="N8" s="122"/>
      <c r="O8" s="29">
        <f>'Updated forecast'!I8</f>
        <v>0</v>
      </c>
      <c r="P8" s="122"/>
      <c r="Q8" s="29">
        <f>'Updated forecast'!J8</f>
        <v>0</v>
      </c>
      <c r="R8" s="122"/>
      <c r="S8" s="29">
        <f>'Updated forecast'!K8</f>
        <v>0</v>
      </c>
      <c r="T8" s="122"/>
      <c r="U8" s="29">
        <f>'Updated forecast'!L8</f>
        <v>0</v>
      </c>
      <c r="V8" s="122"/>
      <c r="W8" s="29">
        <f>'Updated forecast'!M8</f>
        <v>0</v>
      </c>
      <c r="X8" s="122"/>
      <c r="Y8" s="29">
        <f>'Updated forecast'!N8</f>
        <v>0</v>
      </c>
      <c r="Z8" s="122"/>
      <c r="AA8" s="30">
        <f t="shared" ref="AA8:AA13" si="0">D8+F8+H8+J8+L8+N8+P8+R8+T8+V8+X8+Z8</f>
        <v>0</v>
      </c>
    </row>
    <row r="9" spans="1:27" x14ac:dyDescent="0.2">
      <c r="A9" s="42" t="str">
        <f>'Initial Forecast'!A9</f>
        <v>Pupil Premium Funding</v>
      </c>
      <c r="B9" s="28">
        <f>'Updated forecast'!B9</f>
        <v>9864</v>
      </c>
      <c r="C9" s="29">
        <f>'Updated forecast'!C9</f>
        <v>0</v>
      </c>
      <c r="D9" s="122"/>
      <c r="E9" s="29">
        <f>'Updated forecast'!D9</f>
        <v>0</v>
      </c>
      <c r="F9" s="122"/>
      <c r="G9" s="29">
        <f>'Updated forecast'!E9</f>
        <v>0</v>
      </c>
      <c r="H9" s="122"/>
      <c r="I9" s="29">
        <f>'Updated forecast'!F9</f>
        <v>3923</v>
      </c>
      <c r="J9" s="122">
        <v>3923</v>
      </c>
      <c r="K9" s="29">
        <f>'Updated forecast'!G9</f>
        <v>0</v>
      </c>
      <c r="L9" s="122"/>
      <c r="M9" s="29">
        <f>'Updated forecast'!H9</f>
        <v>0</v>
      </c>
      <c r="N9" s="122"/>
      <c r="O9" s="29">
        <f>'Updated forecast'!I9</f>
        <v>0</v>
      </c>
      <c r="P9" s="122"/>
      <c r="Q9" s="29">
        <f>'Updated forecast'!J9</f>
        <v>0</v>
      </c>
      <c r="R9" s="122"/>
      <c r="S9" s="29">
        <f>'Updated forecast'!K9</f>
        <v>3587</v>
      </c>
      <c r="T9" s="122">
        <v>3587</v>
      </c>
      <c r="U9" s="29">
        <f>'Updated forecast'!L9</f>
        <v>0</v>
      </c>
      <c r="V9" s="122"/>
      <c r="W9" s="29">
        <f>'Updated forecast'!M9</f>
        <v>0</v>
      </c>
      <c r="X9" s="122"/>
      <c r="Y9" s="29">
        <f>'Updated forecast'!N9</f>
        <v>2354</v>
      </c>
      <c r="Z9" s="122"/>
      <c r="AA9" s="30">
        <f t="shared" si="0"/>
        <v>7510</v>
      </c>
    </row>
    <row r="10" spans="1:27" x14ac:dyDescent="0.2">
      <c r="A10" s="42" t="str">
        <f>'Initial Forecast'!A10</f>
        <v>KS1 Class Size Funding</v>
      </c>
      <c r="B10" s="28">
        <f>'Updated forecast'!B10</f>
        <v>11970</v>
      </c>
      <c r="C10" s="29">
        <f>'Updated forecast'!C10</f>
        <v>0</v>
      </c>
      <c r="D10" s="122"/>
      <c r="E10" s="29">
        <f>'Updated forecast'!D10</f>
        <v>0</v>
      </c>
      <c r="F10" s="122"/>
      <c r="G10" s="29">
        <f>'Updated forecast'!E10</f>
        <v>0</v>
      </c>
      <c r="H10" s="122"/>
      <c r="I10" s="29">
        <f>'Updated forecast'!F10</f>
        <v>0</v>
      </c>
      <c r="J10" s="122"/>
      <c r="K10" s="29">
        <f>'Updated forecast'!G10</f>
        <v>0</v>
      </c>
      <c r="L10" s="122"/>
      <c r="M10" s="29">
        <f>'Updated forecast'!H10</f>
        <v>0</v>
      </c>
      <c r="N10" s="122"/>
      <c r="O10" s="29">
        <f>'Updated forecast'!I10</f>
        <v>0</v>
      </c>
      <c r="P10" s="122"/>
      <c r="Q10" s="29">
        <f>'Updated forecast'!J10</f>
        <v>0</v>
      </c>
      <c r="R10" s="122"/>
      <c r="S10" s="29">
        <f>'Updated forecast'!K10</f>
        <v>11970</v>
      </c>
      <c r="T10" s="122">
        <v>11970</v>
      </c>
      <c r="U10" s="29" t="str">
        <f>'Updated forecast'!L10</f>
        <v>-</v>
      </c>
      <c r="V10" s="122"/>
      <c r="W10" s="29">
        <f>'Updated forecast'!M10</f>
        <v>0</v>
      </c>
      <c r="X10" s="122"/>
      <c r="Y10" s="29">
        <f>'Updated forecast'!N10</f>
        <v>0</v>
      </c>
      <c r="Z10" s="122"/>
      <c r="AA10" s="30">
        <f t="shared" si="0"/>
        <v>11970</v>
      </c>
    </row>
    <row r="11" spans="1:27" x14ac:dyDescent="0.2">
      <c r="A11" s="42" t="str">
        <f>'Initial Forecast'!A11</f>
        <v>Sports Grant Funding</v>
      </c>
      <c r="B11" s="28">
        <f>'Updated forecast'!B11</f>
        <v>16730</v>
      </c>
      <c r="C11" s="29" t="str">
        <f>'Updated forecast'!C11</f>
        <v>-</v>
      </c>
      <c r="D11" s="122"/>
      <c r="E11" s="29">
        <f>'Updated forecast'!D11</f>
        <v>0</v>
      </c>
      <c r="F11" s="122"/>
      <c r="G11" s="29">
        <f>'Updated forecast'!E11</f>
        <v>6971</v>
      </c>
      <c r="H11" s="122">
        <v>6971</v>
      </c>
      <c r="I11" s="29">
        <f>'Updated forecast'!F11</f>
        <v>0</v>
      </c>
      <c r="J11" s="122"/>
      <c r="K11" s="29">
        <f>'Updated forecast'!G11</f>
        <v>0</v>
      </c>
      <c r="L11" s="122"/>
      <c r="M11" s="29">
        <f>'Updated forecast'!H11</f>
        <v>0</v>
      </c>
      <c r="N11" s="122"/>
      <c r="O11" s="29">
        <f>'Updated forecast'!I11</f>
        <v>0</v>
      </c>
      <c r="P11" s="122"/>
      <c r="Q11" s="29">
        <f>'Updated forecast'!J11</f>
        <v>9759</v>
      </c>
      <c r="R11" s="122">
        <v>9759</v>
      </c>
      <c r="S11" s="29">
        <f>'Updated forecast'!K11</f>
        <v>0</v>
      </c>
      <c r="T11" s="122"/>
      <c r="U11" s="29">
        <f>'Updated forecast'!L11</f>
        <v>0</v>
      </c>
      <c r="V11" s="122"/>
      <c r="W11" s="29">
        <f>'Updated forecast'!M11</f>
        <v>0</v>
      </c>
      <c r="X11" s="122"/>
      <c r="Y11" s="29">
        <f>'Updated forecast'!N11</f>
        <v>0</v>
      </c>
      <c r="Z11" s="122"/>
      <c r="AA11" s="30">
        <f t="shared" si="0"/>
        <v>16730</v>
      </c>
    </row>
    <row r="12" spans="1:27" x14ac:dyDescent="0.2">
      <c r="A12" s="42" t="str">
        <f>'Initial Forecast'!A12</f>
        <v>Universal Infant Free School Meals</v>
      </c>
      <c r="B12" s="28">
        <f>'Updated forecast'!B12</f>
        <v>13557</v>
      </c>
      <c r="C12" s="29">
        <f>'Updated forecast'!C12</f>
        <v>0</v>
      </c>
      <c r="D12" s="122"/>
      <c r="E12" s="29">
        <f>'Updated forecast'!D12</f>
        <v>0</v>
      </c>
      <c r="F12" s="122"/>
      <c r="G12" s="29">
        <f>'Updated forecast'!E12</f>
        <v>0</v>
      </c>
      <c r="H12" s="122"/>
      <c r="I12" s="29">
        <f>'Updated forecast'!F12</f>
        <v>0</v>
      </c>
      <c r="J12" s="122">
        <v>13557</v>
      </c>
      <c r="K12" s="29">
        <f>'Updated forecast'!G12</f>
        <v>13557</v>
      </c>
      <c r="L12" s="122"/>
      <c r="M12" s="29">
        <f>'Updated forecast'!H12</f>
        <v>0</v>
      </c>
      <c r="N12" s="122"/>
      <c r="O12" s="29">
        <f>'Updated forecast'!I12</f>
        <v>0</v>
      </c>
      <c r="P12" s="122"/>
      <c r="Q12" s="29">
        <f>'Updated forecast'!J12</f>
        <v>0</v>
      </c>
      <c r="R12" s="122"/>
      <c r="S12" s="29">
        <f>'Updated forecast'!K12</f>
        <v>0</v>
      </c>
      <c r="T12" s="122"/>
      <c r="U12" s="29">
        <f>'Updated forecast'!L12</f>
        <v>0</v>
      </c>
      <c r="V12" s="122"/>
      <c r="W12" s="29">
        <f>'Updated forecast'!M12</f>
        <v>0</v>
      </c>
      <c r="X12" s="122"/>
      <c r="Y12" s="29">
        <f>'Updated forecast'!N12</f>
        <v>0</v>
      </c>
      <c r="Z12" s="122"/>
      <c r="AA12" s="30">
        <f t="shared" si="0"/>
        <v>13557</v>
      </c>
    </row>
    <row r="13" spans="1:27" ht="13.5" thickBot="1" x14ac:dyDescent="0.25">
      <c r="A13" s="69" t="str">
        <f>'Initial Forecast'!A13</f>
        <v>Other Income</v>
      </c>
      <c r="B13" s="28">
        <f>'Updated forecast'!B13</f>
        <v>46401.37545454545</v>
      </c>
      <c r="C13" s="29">
        <f>'Updated forecast'!C13</f>
        <v>3652.7272727272725</v>
      </c>
      <c r="D13" s="122">
        <v>934.04</v>
      </c>
      <c r="E13" s="29">
        <f>'Updated forecast'!D13</f>
        <v>1834.7272727272725</v>
      </c>
      <c r="F13" s="122">
        <v>3530.79</v>
      </c>
      <c r="G13" s="29">
        <f>'Updated forecast'!E13</f>
        <v>4767.727272727273</v>
      </c>
      <c r="H13" s="122">
        <v>11230.68</v>
      </c>
      <c r="I13" s="29">
        <f>'Updated forecast'!F13</f>
        <v>1834.7272727272725</v>
      </c>
      <c r="J13" s="122">
        <v>3159.64</v>
      </c>
      <c r="K13" s="29">
        <f>'Updated forecast'!G13</f>
        <v>4480</v>
      </c>
      <c r="L13" s="122">
        <v>5227.67</v>
      </c>
      <c r="M13" s="29">
        <f>'Updated forecast'!H13</f>
        <v>2476.2272727272725</v>
      </c>
      <c r="N13" s="122">
        <v>8645.5499999999993</v>
      </c>
      <c r="O13" s="29">
        <f>'Updated forecast'!I13</f>
        <v>6402.7272727272721</v>
      </c>
      <c r="P13" s="122">
        <v>4416.1099999999997</v>
      </c>
      <c r="Q13" s="29">
        <f>'Updated forecast'!J13</f>
        <v>11092.42</v>
      </c>
      <c r="R13" s="122">
        <v>11092</v>
      </c>
      <c r="S13" s="29">
        <f>'Updated forecast'!K13</f>
        <v>3714.41</v>
      </c>
      <c r="T13" s="122">
        <v>4434.41</v>
      </c>
      <c r="U13" s="29">
        <f>'Updated forecast'!L13</f>
        <v>2476.2272727272725</v>
      </c>
      <c r="V13" s="122"/>
      <c r="W13" s="29">
        <f>'Updated forecast'!M13</f>
        <v>1834.7272727272725</v>
      </c>
      <c r="X13" s="122"/>
      <c r="Y13" s="29">
        <f>'Updated forecast'!N13</f>
        <v>1834.7272727272725</v>
      </c>
      <c r="Z13" s="122"/>
      <c r="AA13" s="30">
        <f t="shared" si="0"/>
        <v>52670.89</v>
      </c>
    </row>
    <row r="14" spans="1:27" ht="13.5" thickBot="1" x14ac:dyDescent="0.25">
      <c r="A14" s="20" t="s">
        <v>84</v>
      </c>
      <c r="B14" s="31">
        <f t="shared" ref="B14:AA14" si="1">SUM(B6:B13)</f>
        <v>564256.41545454529</v>
      </c>
      <c r="C14" s="31">
        <f t="shared" si="1"/>
        <v>42463.89727272727</v>
      </c>
      <c r="D14" s="123">
        <f t="shared" si="1"/>
        <v>39747.040000000001</v>
      </c>
      <c r="E14" s="31">
        <f t="shared" si="1"/>
        <v>40645.89727272727</v>
      </c>
      <c r="F14" s="123">
        <f t="shared" si="1"/>
        <v>42341.79</v>
      </c>
      <c r="G14" s="31">
        <f t="shared" si="1"/>
        <v>50549.89727272727</v>
      </c>
      <c r="H14" s="123">
        <f t="shared" si="1"/>
        <v>57012.68</v>
      </c>
      <c r="I14" s="31">
        <f t="shared" si="1"/>
        <v>44568.89727272727</v>
      </c>
      <c r="J14" s="123">
        <f t="shared" si="1"/>
        <v>59450.64</v>
      </c>
      <c r="K14" s="31">
        <f t="shared" si="1"/>
        <v>56848.17</v>
      </c>
      <c r="L14" s="123">
        <f t="shared" si="1"/>
        <v>44038.67</v>
      </c>
      <c r="M14" s="31">
        <f t="shared" si="1"/>
        <v>41287.39727272727</v>
      </c>
      <c r="N14" s="123">
        <f t="shared" si="1"/>
        <v>47456.55</v>
      </c>
      <c r="O14" s="31">
        <f t="shared" si="1"/>
        <v>45213.89727272727</v>
      </c>
      <c r="P14" s="123">
        <f t="shared" si="1"/>
        <v>43227.11</v>
      </c>
      <c r="Q14" s="31">
        <f t="shared" si="1"/>
        <v>59662.59</v>
      </c>
      <c r="R14" s="123">
        <f t="shared" si="1"/>
        <v>59662</v>
      </c>
      <c r="S14" s="31">
        <f t="shared" si="1"/>
        <v>58082.58</v>
      </c>
      <c r="T14" s="123">
        <f t="shared" si="1"/>
        <v>58802.41</v>
      </c>
      <c r="U14" s="31">
        <f t="shared" si="1"/>
        <v>41287.39727272727</v>
      </c>
      <c r="V14" s="123">
        <f t="shared" si="1"/>
        <v>0</v>
      </c>
      <c r="W14" s="31">
        <f t="shared" si="1"/>
        <v>40645.89727272727</v>
      </c>
      <c r="X14" s="123">
        <f t="shared" si="1"/>
        <v>0</v>
      </c>
      <c r="Y14" s="31">
        <f t="shared" si="1"/>
        <v>42999.89727272727</v>
      </c>
      <c r="Z14" s="123">
        <f t="shared" si="1"/>
        <v>0</v>
      </c>
      <c r="AA14" s="31">
        <f t="shared" si="1"/>
        <v>451738.89</v>
      </c>
    </row>
    <row r="15" spans="1:27" ht="24" customHeight="1" x14ac:dyDescent="0.2">
      <c r="A15" s="40" t="s">
        <v>85</v>
      </c>
      <c r="B15" s="32"/>
      <c r="C15" s="32"/>
      <c r="D15" s="124"/>
      <c r="E15" s="32"/>
      <c r="F15" s="124"/>
      <c r="G15" s="32"/>
      <c r="H15" s="124"/>
      <c r="I15" s="32"/>
      <c r="J15" s="124"/>
      <c r="K15" s="32"/>
      <c r="L15" s="124"/>
      <c r="M15" s="32"/>
      <c r="N15" s="124"/>
      <c r="O15" s="32"/>
      <c r="P15" s="124"/>
      <c r="Q15" s="32"/>
      <c r="R15" s="124"/>
      <c r="S15" s="32"/>
      <c r="T15" s="124"/>
      <c r="U15" s="32"/>
      <c r="V15" s="124"/>
      <c r="W15" s="32"/>
      <c r="X15" s="124"/>
      <c r="Y15" s="32"/>
      <c r="Z15" s="124"/>
      <c r="AA15" s="33"/>
    </row>
    <row r="16" spans="1:27" x14ac:dyDescent="0.2">
      <c r="A16" s="41" t="str">
        <f>'Initial Forecast'!A16</f>
        <v>Staffing</v>
      </c>
      <c r="B16" s="29">
        <f>'Updated forecast'!B16</f>
        <v>425439.96030303021</v>
      </c>
      <c r="C16" s="34">
        <f>'Updated forecast'!C16</f>
        <v>41249.803030303025</v>
      </c>
      <c r="D16" s="125">
        <v>36488.639999999999</v>
      </c>
      <c r="E16" s="34">
        <f>'Updated forecast'!D16</f>
        <v>34406.469696969689</v>
      </c>
      <c r="F16" s="125">
        <v>36706.160000000003</v>
      </c>
      <c r="G16" s="34">
        <f>'Updated forecast'!E16</f>
        <v>34406.469696969689</v>
      </c>
      <c r="H16" s="125">
        <v>36811.54</v>
      </c>
      <c r="I16" s="34">
        <f>'Updated forecast'!F16</f>
        <v>34456.469696969689</v>
      </c>
      <c r="J16" s="125">
        <v>36727.06</v>
      </c>
      <c r="K16" s="34">
        <f>'Updated forecast'!G16</f>
        <v>33706.833333333328</v>
      </c>
      <c r="L16" s="125">
        <v>31651.45</v>
      </c>
      <c r="M16" s="34">
        <f>'Updated forecast'!H16</f>
        <v>36495.803030303025</v>
      </c>
      <c r="N16" s="125">
        <v>31984.41</v>
      </c>
      <c r="O16" s="34">
        <f>'Updated forecast'!I16</f>
        <v>34023.469696969689</v>
      </c>
      <c r="P16" s="125">
        <v>34694.269999999997</v>
      </c>
      <c r="Q16" s="34">
        <f>'Updated forecast'!J16</f>
        <v>38228.43</v>
      </c>
      <c r="R16" s="125">
        <v>38228.43</v>
      </c>
      <c r="S16" s="34">
        <f>'Updated forecast'!K16</f>
        <v>33973.469696969689</v>
      </c>
      <c r="T16" s="125">
        <v>31611.21</v>
      </c>
      <c r="U16" s="34">
        <f>'Updated forecast'!L16</f>
        <v>36545.803030303025</v>
      </c>
      <c r="V16" s="125"/>
      <c r="W16" s="34">
        <f>'Updated forecast'!M16</f>
        <v>33973.469696969689</v>
      </c>
      <c r="X16" s="125"/>
      <c r="Y16" s="34">
        <f>'Updated forecast'!N16</f>
        <v>33973.469696969689</v>
      </c>
      <c r="Z16" s="125"/>
      <c r="AA16" s="30">
        <f>D16+F16+H16+J16+L16+N16+P16+R16+T16+V16+X16+Z16</f>
        <v>314903.17000000004</v>
      </c>
    </row>
    <row r="17" spans="1:27" ht="13.5" thickBot="1" x14ac:dyDescent="0.25">
      <c r="A17" s="41" t="str">
        <f>'Initial Forecast'!A17</f>
        <v>Other Costs</v>
      </c>
      <c r="B17" s="29">
        <f>'Updated forecast'!B17</f>
        <v>165825.45575757578</v>
      </c>
      <c r="C17" s="34">
        <f>'Updated forecast'!C17</f>
        <v>36428.170909090913</v>
      </c>
      <c r="D17" s="125">
        <v>12849.17</v>
      </c>
      <c r="E17" s="34">
        <f>'Updated forecast'!D17</f>
        <v>11710.994242424242</v>
      </c>
      <c r="F17" s="125">
        <v>24709.56</v>
      </c>
      <c r="G17" s="34">
        <f>'Updated forecast'!E17</f>
        <v>7061.9942424242427</v>
      </c>
      <c r="H17" s="125">
        <v>8112.33</v>
      </c>
      <c r="I17" s="34">
        <f>'Updated forecast'!F17</f>
        <v>9204.504242424242</v>
      </c>
      <c r="J17" s="125">
        <v>9753.48</v>
      </c>
      <c r="K17" s="34">
        <f>'Updated forecast'!G17</f>
        <v>2550.6533333333336</v>
      </c>
      <c r="L17" s="125">
        <v>8250.23</v>
      </c>
      <c r="M17" s="34">
        <f>'Updated forecast'!H17</f>
        <v>33128.250909090915</v>
      </c>
      <c r="N17" s="125">
        <v>15955.18</v>
      </c>
      <c r="O17" s="34">
        <f>'Updated forecast'!I17</f>
        <v>5852.254242424242</v>
      </c>
      <c r="P17" s="125">
        <v>7448.52</v>
      </c>
      <c r="Q17" s="34">
        <f>'Updated forecast'!J17</f>
        <v>11125.87</v>
      </c>
      <c r="R17" s="125">
        <v>11125.87</v>
      </c>
      <c r="S17" s="34">
        <f>'Updated forecast'!K17</f>
        <v>4587.0242424242424</v>
      </c>
      <c r="T17" s="125">
        <v>17740.96</v>
      </c>
      <c r="U17" s="34">
        <f>'Updated forecast'!L17</f>
        <v>35515.570909090908</v>
      </c>
      <c r="V17" s="125"/>
      <c r="W17" s="34">
        <f>'Updated forecast'!M17</f>
        <v>4408.7442424242427</v>
      </c>
      <c r="X17" s="125"/>
      <c r="Y17" s="34">
        <f>'Updated forecast'!N17</f>
        <v>4251.424242424242</v>
      </c>
      <c r="Z17" s="125"/>
      <c r="AA17" s="30">
        <f>D17+F17+H17+J17+L17+N17+P17+R17+T17+V17+X17+Z17</f>
        <v>115945.30000000002</v>
      </c>
    </row>
    <row r="18" spans="1:27" ht="13.5" thickBot="1" x14ac:dyDescent="0.25">
      <c r="A18" s="22" t="s">
        <v>88</v>
      </c>
      <c r="B18" s="31">
        <f t="shared" ref="B18:AA18" si="2">SUM(B16:B17)</f>
        <v>591265.41606060602</v>
      </c>
      <c r="C18" s="31">
        <f t="shared" si="2"/>
        <v>77677.973939393938</v>
      </c>
      <c r="D18" s="31">
        <f t="shared" si="2"/>
        <v>49337.81</v>
      </c>
      <c r="E18" s="31">
        <f t="shared" si="2"/>
        <v>46117.463939393929</v>
      </c>
      <c r="F18" s="31">
        <f t="shared" si="2"/>
        <v>61415.72</v>
      </c>
      <c r="G18" s="31">
        <f t="shared" si="2"/>
        <v>41468.463939393929</v>
      </c>
      <c r="H18" s="31">
        <f t="shared" si="2"/>
        <v>44923.87</v>
      </c>
      <c r="I18" s="31">
        <f t="shared" si="2"/>
        <v>43660.973939393931</v>
      </c>
      <c r="J18" s="31">
        <f t="shared" si="2"/>
        <v>46480.539999999994</v>
      </c>
      <c r="K18" s="31">
        <f t="shared" si="2"/>
        <v>36257.486666666664</v>
      </c>
      <c r="L18" s="31">
        <f t="shared" si="2"/>
        <v>39901.68</v>
      </c>
      <c r="M18" s="31">
        <f t="shared" si="2"/>
        <v>69624.05393939394</v>
      </c>
      <c r="N18" s="31">
        <f t="shared" si="2"/>
        <v>47939.59</v>
      </c>
      <c r="O18" s="31">
        <f t="shared" si="2"/>
        <v>39875.723939393931</v>
      </c>
      <c r="P18" s="31">
        <f t="shared" si="2"/>
        <v>42142.789999999994</v>
      </c>
      <c r="Q18" s="31">
        <f t="shared" si="2"/>
        <v>49354.3</v>
      </c>
      <c r="R18" s="31">
        <f t="shared" si="2"/>
        <v>49354.3</v>
      </c>
      <c r="S18" s="31">
        <f t="shared" si="2"/>
        <v>38560.493939393928</v>
      </c>
      <c r="T18" s="31">
        <f t="shared" si="2"/>
        <v>49352.17</v>
      </c>
      <c r="U18" s="31">
        <f t="shared" si="2"/>
        <v>72061.373939393932</v>
      </c>
      <c r="V18" s="31">
        <f t="shared" si="2"/>
        <v>0</v>
      </c>
      <c r="W18" s="31">
        <f t="shared" si="2"/>
        <v>38382.213939393929</v>
      </c>
      <c r="X18" s="31">
        <f t="shared" si="2"/>
        <v>0</v>
      </c>
      <c r="Y18" s="31">
        <f t="shared" si="2"/>
        <v>38224.893939393929</v>
      </c>
      <c r="Z18" s="31">
        <f t="shared" si="2"/>
        <v>0</v>
      </c>
      <c r="AA18" s="35">
        <f t="shared" si="2"/>
        <v>430848.47000000009</v>
      </c>
    </row>
    <row r="19" spans="1:27" ht="13.5" thickBot="1" x14ac:dyDescent="0.25">
      <c r="A19" s="21"/>
      <c r="B19" s="32"/>
      <c r="C19" s="32"/>
      <c r="D19" s="36"/>
      <c r="E19" s="36"/>
      <c r="F19" s="36"/>
      <c r="G19" s="36"/>
      <c r="H19" s="36"/>
      <c r="I19" s="36"/>
      <c r="J19" s="36"/>
      <c r="K19" s="36"/>
      <c r="L19" s="36"/>
      <c r="M19" s="36"/>
      <c r="N19" s="36"/>
      <c r="O19" s="36"/>
      <c r="P19" s="36"/>
      <c r="Q19" s="36"/>
      <c r="R19" s="36"/>
      <c r="S19" s="36"/>
      <c r="T19" s="36"/>
      <c r="U19" s="36"/>
      <c r="V19" s="36"/>
      <c r="W19" s="36"/>
      <c r="X19" s="36"/>
      <c r="Y19" s="36"/>
      <c r="Z19" s="36"/>
      <c r="AA19" s="37"/>
    </row>
    <row r="20" spans="1:27" ht="13.5" thickBot="1" x14ac:dyDescent="0.25">
      <c r="A20" s="20" t="s">
        <v>89</v>
      </c>
      <c r="B20" s="31">
        <f t="shared" ref="B20:Z20" si="3">B14-B18</f>
        <v>-27009.000606060727</v>
      </c>
      <c r="C20" s="31">
        <f t="shared" si="3"/>
        <v>-35214.076666666668</v>
      </c>
      <c r="D20" s="110">
        <f t="shared" si="3"/>
        <v>-9590.7699999999968</v>
      </c>
      <c r="E20" s="31">
        <f t="shared" si="3"/>
        <v>-5471.5666666666584</v>
      </c>
      <c r="F20" s="110">
        <f t="shared" si="3"/>
        <v>-19073.93</v>
      </c>
      <c r="G20" s="31">
        <f t="shared" si="3"/>
        <v>9081.4333333333416</v>
      </c>
      <c r="H20" s="31">
        <f t="shared" si="3"/>
        <v>12088.809999999998</v>
      </c>
      <c r="I20" s="31">
        <f t="shared" si="3"/>
        <v>907.92333333333954</v>
      </c>
      <c r="J20" s="31">
        <f t="shared" si="3"/>
        <v>12970.100000000006</v>
      </c>
      <c r="K20" s="31">
        <f t="shared" si="3"/>
        <v>20590.683333333334</v>
      </c>
      <c r="L20" s="31">
        <f t="shared" si="3"/>
        <v>4136.989999999998</v>
      </c>
      <c r="M20" s="31">
        <f t="shared" si="3"/>
        <v>-28336.656666666669</v>
      </c>
      <c r="N20" s="31">
        <f t="shared" si="3"/>
        <v>-483.0399999999936</v>
      </c>
      <c r="O20" s="31">
        <f t="shared" si="3"/>
        <v>5338.1733333333395</v>
      </c>
      <c r="P20" s="31">
        <f t="shared" si="3"/>
        <v>1084.320000000007</v>
      </c>
      <c r="Q20" s="31">
        <f t="shared" si="3"/>
        <v>10308.289999999994</v>
      </c>
      <c r="R20" s="31">
        <f t="shared" si="3"/>
        <v>10307.699999999997</v>
      </c>
      <c r="S20" s="31">
        <f t="shared" si="3"/>
        <v>19522.086060606074</v>
      </c>
      <c r="T20" s="31">
        <f t="shared" si="3"/>
        <v>9450.2400000000052</v>
      </c>
      <c r="U20" s="31">
        <f t="shared" si="3"/>
        <v>-30773.976666666662</v>
      </c>
      <c r="V20" s="31">
        <f t="shared" si="3"/>
        <v>0</v>
      </c>
      <c r="W20" s="31">
        <f t="shared" si="3"/>
        <v>2263.6833333333416</v>
      </c>
      <c r="X20" s="31">
        <f t="shared" si="3"/>
        <v>0</v>
      </c>
      <c r="Y20" s="31">
        <f t="shared" si="3"/>
        <v>4775.0033333333413</v>
      </c>
      <c r="Z20" s="31">
        <f t="shared" si="3"/>
        <v>0</v>
      </c>
      <c r="AA20" s="31">
        <f>AA14-AA18</f>
        <v>20890.419999999925</v>
      </c>
    </row>
    <row r="21" spans="1:27" ht="13.5" thickBot="1" x14ac:dyDescent="0.25">
      <c r="A21" s="21"/>
      <c r="B21" s="29"/>
      <c r="C21" s="29"/>
      <c r="D21" s="28"/>
      <c r="E21" s="28"/>
      <c r="F21" s="28"/>
      <c r="G21" s="28"/>
      <c r="H21" s="28"/>
      <c r="I21" s="28"/>
      <c r="J21" s="28"/>
      <c r="K21" s="28"/>
      <c r="L21" s="28"/>
      <c r="M21" s="28"/>
      <c r="N21" s="28"/>
      <c r="O21" s="28"/>
      <c r="P21" s="28"/>
      <c r="Q21" s="28"/>
      <c r="R21" s="28"/>
      <c r="S21" s="28"/>
      <c r="T21" s="28"/>
      <c r="U21" s="28"/>
      <c r="V21" s="28"/>
      <c r="W21" s="28"/>
      <c r="X21" s="28"/>
      <c r="Y21" s="28"/>
      <c r="Z21" s="28"/>
      <c r="AA21" s="39"/>
    </row>
    <row r="22" spans="1:27" ht="13.5" thickBot="1" x14ac:dyDescent="0.25">
      <c r="A22" s="20" t="s">
        <v>64</v>
      </c>
      <c r="B22" s="31">
        <f>'Initial Forecast'!B22</f>
        <v>80536.39</v>
      </c>
      <c r="C22" s="31">
        <f>B22</f>
        <v>80536.39</v>
      </c>
      <c r="D22" s="110">
        <f>B22</f>
        <v>80536.39</v>
      </c>
      <c r="E22" s="31">
        <f>D24</f>
        <v>70945.62</v>
      </c>
      <c r="F22" s="110">
        <f>D24</f>
        <v>70945.62</v>
      </c>
      <c r="G22" s="31">
        <f>F24</f>
        <v>51871.689999999995</v>
      </c>
      <c r="H22" s="31">
        <f>F24</f>
        <v>51871.689999999995</v>
      </c>
      <c r="I22" s="31">
        <f>+H24</f>
        <v>63960.499999999993</v>
      </c>
      <c r="J22" s="31">
        <f>H24</f>
        <v>63960.499999999993</v>
      </c>
      <c r="K22" s="31">
        <f>+J24</f>
        <v>76930.600000000006</v>
      </c>
      <c r="L22" s="31">
        <f>J24</f>
        <v>76930.600000000006</v>
      </c>
      <c r="M22" s="31">
        <f>+L24</f>
        <v>81067.59</v>
      </c>
      <c r="N22" s="31">
        <f>L24</f>
        <v>81067.59</v>
      </c>
      <c r="O22" s="31">
        <f>N24</f>
        <v>80584.55</v>
      </c>
      <c r="P22" s="31">
        <f>N24</f>
        <v>80584.55</v>
      </c>
      <c r="Q22" s="31">
        <f>+P24</f>
        <v>81668.87000000001</v>
      </c>
      <c r="R22" s="31">
        <f>P24</f>
        <v>81668.87000000001</v>
      </c>
      <c r="S22" s="31">
        <f>+R24</f>
        <v>91976.57</v>
      </c>
      <c r="T22" s="31">
        <f>R24</f>
        <v>91976.57</v>
      </c>
      <c r="U22" s="31">
        <f>T24</f>
        <v>101426.81000000001</v>
      </c>
      <c r="V22" s="31">
        <f>T24</f>
        <v>101426.81000000001</v>
      </c>
      <c r="W22" s="31">
        <f>+V24</f>
        <v>70652.833333333343</v>
      </c>
      <c r="X22" s="31">
        <f>V24</f>
        <v>70652.833333333343</v>
      </c>
      <c r="Y22" s="31">
        <f>+X24</f>
        <v>72916.516666666692</v>
      </c>
      <c r="Z22" s="31">
        <f>X24</f>
        <v>72916.516666666692</v>
      </c>
      <c r="AA22" s="38">
        <f>D22</f>
        <v>80536.39</v>
      </c>
    </row>
    <row r="23" spans="1:27" ht="13.5" thickBot="1" x14ac:dyDescent="0.25">
      <c r="A23" s="21"/>
      <c r="B23" s="29"/>
      <c r="C23" s="29"/>
      <c r="D23" s="28"/>
      <c r="E23" s="28"/>
      <c r="F23" s="28"/>
      <c r="G23" s="28"/>
      <c r="H23" s="28"/>
      <c r="I23" s="28"/>
      <c r="J23" s="28"/>
      <c r="K23" s="28"/>
      <c r="L23" s="28"/>
      <c r="M23" s="28"/>
      <c r="N23" s="28"/>
      <c r="O23" s="28"/>
      <c r="P23" s="28"/>
      <c r="Q23" s="28"/>
      <c r="R23" s="28"/>
      <c r="S23" s="28"/>
      <c r="T23" s="28"/>
      <c r="U23" s="28"/>
      <c r="V23" s="28"/>
      <c r="W23" s="28"/>
      <c r="X23" s="28"/>
      <c r="Y23" s="28"/>
      <c r="Z23" s="28"/>
      <c r="AA23" s="39"/>
    </row>
    <row r="24" spans="1:27" ht="13.5" thickBot="1" x14ac:dyDescent="0.25">
      <c r="A24" s="20" t="s">
        <v>65</v>
      </c>
      <c r="B24" s="31">
        <f>B22+B20</f>
        <v>53527.389393939273</v>
      </c>
      <c r="C24" s="31">
        <f>C22+C20</f>
        <v>45322.313333333332</v>
      </c>
      <c r="D24" s="72">
        <f>IF(D20=0,D22+C20,D22+D20)</f>
        <v>70945.62</v>
      </c>
      <c r="E24" s="31">
        <f t="shared" ref="E24:Y24" si="4">E22+E20</f>
        <v>65474.053333333337</v>
      </c>
      <c r="F24" s="72">
        <f>IF(F20=0,F22+E20,F22+F20)</f>
        <v>51871.689999999995</v>
      </c>
      <c r="G24" s="31">
        <f t="shared" si="4"/>
        <v>60953.123333333337</v>
      </c>
      <c r="H24" s="72">
        <f>IF(H20=0,H22+G20,H22+H20)</f>
        <v>63960.499999999993</v>
      </c>
      <c r="I24" s="31">
        <f t="shared" si="4"/>
        <v>64868.423333333332</v>
      </c>
      <c r="J24" s="72">
        <f>IF(J20=0,J22+I20,J22+J20)</f>
        <v>76930.600000000006</v>
      </c>
      <c r="K24" s="31">
        <f t="shared" si="4"/>
        <v>97521.28333333334</v>
      </c>
      <c r="L24" s="72">
        <f>IF(L20=0,L22+K20,L22+L20)</f>
        <v>81067.59</v>
      </c>
      <c r="M24" s="31">
        <f t="shared" si="4"/>
        <v>52730.933333333327</v>
      </c>
      <c r="N24" s="72">
        <f>IF(N20=0,N22+M20,N22+N20)</f>
        <v>80584.55</v>
      </c>
      <c r="O24" s="31">
        <f t="shared" si="4"/>
        <v>85922.723333333342</v>
      </c>
      <c r="P24" s="72">
        <f>IF(P20=0,P22+O20,P22+P20)</f>
        <v>81668.87000000001</v>
      </c>
      <c r="Q24" s="31">
        <f t="shared" si="4"/>
        <v>91977.16</v>
      </c>
      <c r="R24" s="72">
        <f>IF(R20=0,R22+Q20,R22+R20)</f>
        <v>91976.57</v>
      </c>
      <c r="S24" s="31">
        <f t="shared" si="4"/>
        <v>111498.65606060608</v>
      </c>
      <c r="T24" s="72">
        <f>IF(T20=0,T22+S20,T22+T20)</f>
        <v>101426.81000000001</v>
      </c>
      <c r="U24" s="31">
        <f t="shared" si="4"/>
        <v>70652.833333333343</v>
      </c>
      <c r="V24" s="31">
        <f>IF(V20=0,V22+U20,V22+V20)</f>
        <v>70652.833333333343</v>
      </c>
      <c r="W24" s="31">
        <f t="shared" si="4"/>
        <v>72916.516666666692</v>
      </c>
      <c r="X24" s="31">
        <f>IF(X20=0,X22+W20,X22+X20)</f>
        <v>72916.516666666692</v>
      </c>
      <c r="Y24" s="31">
        <f t="shared" si="4"/>
        <v>77691.520000000033</v>
      </c>
      <c r="Z24" s="72">
        <f>IF(Z20=0,Z22+Y20,Z22+Z20)</f>
        <v>77691.520000000033</v>
      </c>
      <c r="AA24" s="38">
        <f>AA22+AA20</f>
        <v>101426.80999999992</v>
      </c>
    </row>
    <row r="25" spans="1:27" ht="13.5" thickBot="1" x14ac:dyDescent="0.25">
      <c r="A25" s="90"/>
      <c r="B25" s="91"/>
      <c r="C25" s="91"/>
      <c r="D25" s="92"/>
      <c r="E25" s="91"/>
      <c r="F25" s="92"/>
      <c r="G25" s="91"/>
      <c r="H25" s="92"/>
      <c r="I25" s="91"/>
      <c r="J25" s="92"/>
      <c r="K25" s="91"/>
      <c r="L25" s="92"/>
      <c r="M25" s="91"/>
      <c r="N25" s="92"/>
      <c r="O25" s="91"/>
      <c r="P25" s="92"/>
      <c r="Q25" s="91"/>
      <c r="R25" s="92"/>
      <c r="S25" s="91"/>
      <c r="T25" s="92"/>
      <c r="U25" s="91"/>
      <c r="V25" s="91"/>
      <c r="W25" s="91"/>
      <c r="X25" s="91"/>
      <c r="Y25" s="91"/>
      <c r="Z25" s="92"/>
      <c r="AA25" s="91"/>
    </row>
    <row r="26" spans="1:27" ht="13.5" thickBot="1" x14ac:dyDescent="0.25">
      <c r="A26" s="89" t="s">
        <v>119</v>
      </c>
      <c r="B26" s="91"/>
      <c r="C26" s="91"/>
      <c r="D26" s="126">
        <v>83536.41</v>
      </c>
      <c r="E26" s="107"/>
      <c r="F26" s="126">
        <v>24133.11</v>
      </c>
      <c r="G26" s="107"/>
      <c r="H26" s="126">
        <v>70008.649999999994</v>
      </c>
      <c r="I26" s="107"/>
      <c r="J26" s="126">
        <v>23528</v>
      </c>
      <c r="K26" s="107"/>
      <c r="L26" s="126">
        <v>77150.17</v>
      </c>
      <c r="M26" s="107"/>
      <c r="N26" s="126">
        <v>35950.550000000003</v>
      </c>
      <c r="O26" s="107"/>
      <c r="P26" s="126">
        <v>27927</v>
      </c>
      <c r="Q26" s="107"/>
      <c r="R26" s="126">
        <v>76588.92</v>
      </c>
      <c r="S26" s="107"/>
      <c r="T26" s="126">
        <v>28941.599999999999</v>
      </c>
      <c r="U26" s="107"/>
      <c r="V26" s="126"/>
      <c r="W26" s="107"/>
      <c r="X26" s="126"/>
      <c r="Y26" s="107"/>
      <c r="Z26" s="126"/>
      <c r="AA26" s="91"/>
    </row>
    <row r="27" spans="1:27" ht="13.5" thickBot="1" x14ac:dyDescent="0.25">
      <c r="A27" s="90"/>
      <c r="B27" s="91"/>
      <c r="C27" s="91"/>
      <c r="D27" s="108"/>
      <c r="E27" s="109"/>
      <c r="F27" s="108"/>
      <c r="G27" s="109"/>
      <c r="H27" s="108"/>
      <c r="I27" s="109"/>
      <c r="J27" s="108"/>
      <c r="K27" s="109"/>
      <c r="L27" s="108"/>
      <c r="M27" s="109"/>
      <c r="N27" s="108"/>
      <c r="O27" s="109"/>
      <c r="P27" s="108"/>
      <c r="Q27" s="109"/>
      <c r="R27" s="108"/>
      <c r="S27" s="109"/>
      <c r="T27" s="108"/>
      <c r="U27" s="109"/>
      <c r="V27" s="109"/>
      <c r="W27" s="109"/>
      <c r="X27" s="109"/>
      <c r="Y27" s="109"/>
      <c r="Z27" s="108"/>
      <c r="AA27" s="91"/>
    </row>
    <row r="28" spans="1:27" ht="13.5" thickBot="1" x14ac:dyDescent="0.25">
      <c r="A28" s="89" t="s">
        <v>120</v>
      </c>
      <c r="B28" s="91"/>
      <c r="C28" s="91"/>
      <c r="D28" s="126">
        <v>43298.9</v>
      </c>
      <c r="E28" s="107"/>
      <c r="F28" s="126">
        <v>14764</v>
      </c>
      <c r="G28" s="107"/>
      <c r="H28" s="126">
        <v>55812</v>
      </c>
      <c r="I28" s="107"/>
      <c r="J28" s="126">
        <v>1178.5</v>
      </c>
      <c r="K28" s="107"/>
      <c r="L28" s="126">
        <v>44635.19</v>
      </c>
      <c r="M28" s="107"/>
      <c r="N28" s="126">
        <v>42904.18</v>
      </c>
      <c r="O28" s="107"/>
      <c r="P28" s="126">
        <v>14068</v>
      </c>
      <c r="Q28" s="107"/>
      <c r="R28" s="126">
        <v>5747.1</v>
      </c>
      <c r="S28" s="107"/>
      <c r="T28" s="126">
        <v>5858.64</v>
      </c>
      <c r="U28" s="107"/>
      <c r="V28" s="126"/>
      <c r="W28" s="107"/>
      <c r="X28" s="126"/>
      <c r="Y28" s="107"/>
      <c r="Z28" s="126"/>
      <c r="AA28" s="91"/>
    </row>
    <row r="29" spans="1:27" x14ac:dyDescent="0.2">
      <c r="A29" s="90"/>
      <c r="B29" s="91"/>
      <c r="C29" s="91"/>
      <c r="D29" s="92"/>
      <c r="E29" s="91"/>
      <c r="F29" s="92"/>
      <c r="G29" s="91"/>
      <c r="H29" s="92"/>
      <c r="I29" s="91"/>
      <c r="J29" s="92"/>
      <c r="K29" s="91"/>
      <c r="L29" s="92"/>
      <c r="M29" s="91"/>
      <c r="N29" s="92"/>
      <c r="O29" s="91"/>
      <c r="P29" s="92"/>
      <c r="Q29" s="91"/>
      <c r="R29" s="92"/>
      <c r="S29" s="91"/>
      <c r="T29" s="92"/>
      <c r="U29" s="91"/>
      <c r="V29" s="91"/>
      <c r="W29" s="91"/>
      <c r="X29" s="91"/>
      <c r="Y29" s="91"/>
      <c r="Z29" s="92"/>
      <c r="AA29" s="91"/>
    </row>
    <row r="30" spans="1:27" ht="13.5" thickBot="1" x14ac:dyDescent="0.25"/>
    <row r="31" spans="1:27" ht="13.5" thickBot="1" x14ac:dyDescent="0.25">
      <c r="A31" s="78" t="s">
        <v>121</v>
      </c>
      <c r="B31" s="79"/>
      <c r="C31" s="79"/>
      <c r="D31" s="80">
        <f>IF(D20=0,0,D24-D26+D28)</f>
        <v>30708.109999999993</v>
      </c>
      <c r="E31" s="79"/>
      <c r="F31" s="80">
        <f>IF(F20=0,0,F24-F26+F28)</f>
        <v>42502.579999999994</v>
      </c>
      <c r="G31" s="79"/>
      <c r="H31" s="80">
        <f>IF(H20=0,0,H24-H26+H28)</f>
        <v>49763.85</v>
      </c>
      <c r="I31" s="79"/>
      <c r="J31" s="80">
        <f>IF(J20=0,0,J24-J26+J28)</f>
        <v>54581.100000000006</v>
      </c>
      <c r="K31" s="79"/>
      <c r="L31" s="80">
        <f>IF(L20=0,0,L24-L26+L28)</f>
        <v>48552.61</v>
      </c>
      <c r="M31" s="79"/>
      <c r="N31" s="80">
        <f>IF(N20=0,0,N24-N26+N28)</f>
        <v>87538.18</v>
      </c>
      <c r="O31" s="79"/>
      <c r="P31" s="80">
        <f>IF(P20=0,0,P24-P26+P28)</f>
        <v>67809.87000000001</v>
      </c>
      <c r="Q31" s="79"/>
      <c r="R31" s="80">
        <f>IF(R20=0,0,R24-R26+R28)</f>
        <v>21134.750000000007</v>
      </c>
      <c r="S31" s="79"/>
      <c r="T31" s="80">
        <f>IF(T20=0,0,T24-T26+T28)</f>
        <v>78343.85000000002</v>
      </c>
      <c r="U31" s="79"/>
      <c r="V31" s="80">
        <f>IF(V20=0,0,V24-V26+V28)</f>
        <v>0</v>
      </c>
      <c r="W31" s="79"/>
      <c r="X31" s="80">
        <f>IF(X20=0,0,X24-X26+X28)</f>
        <v>0</v>
      </c>
      <c r="Y31" s="79"/>
      <c r="Z31" s="80">
        <f>IF(Z20=0,0,Z24-Z26+Z28)</f>
        <v>0</v>
      </c>
      <c r="AA31" s="79"/>
    </row>
  </sheetData>
  <sheetProtection password="C397" sheet="1"/>
  <mergeCells count="3">
    <mergeCell ref="A2:B2"/>
    <mergeCell ref="D2:E2"/>
    <mergeCell ref="G2:L2"/>
  </mergeCells>
  <phoneticPr fontId="38" type="noConversion"/>
  <pageMargins left="0.7" right="0.7" top="0.75" bottom="0.75" header="0.3" footer="0.3"/>
  <pageSetup paperSize="9" scale="3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30" sqref="C30"/>
    </sheetView>
  </sheetViews>
  <sheetFormatPr defaultRowHeight="12.75" x14ac:dyDescent="0.2"/>
  <cols>
    <col min="2" max="2" width="62.28515625" bestFit="1" customWidth="1"/>
    <col min="3" max="3" width="28.42578125" bestFit="1" customWidth="1"/>
  </cols>
  <sheetData>
    <row r="1" spans="1:3" ht="25.5" x14ac:dyDescent="0.2">
      <c r="A1" s="47" t="s">
        <v>122</v>
      </c>
      <c r="B1" s="48" t="s">
        <v>123</v>
      </c>
      <c r="C1" s="50" t="s">
        <v>124</v>
      </c>
    </row>
    <row r="2" spans="1:3" x14ac:dyDescent="0.2">
      <c r="A2" s="49">
        <v>101</v>
      </c>
      <c r="B2" s="50" t="s">
        <v>125</v>
      </c>
      <c r="C2" t="s">
        <v>126</v>
      </c>
    </row>
    <row r="3" spans="1:3" x14ac:dyDescent="0.2">
      <c r="A3" s="49">
        <v>102</v>
      </c>
      <c r="B3" s="50" t="s">
        <v>127</v>
      </c>
      <c r="C3" t="s">
        <v>126</v>
      </c>
    </row>
    <row r="4" spans="1:3" x14ac:dyDescent="0.2">
      <c r="A4" s="49">
        <v>104</v>
      </c>
      <c r="B4" s="50" t="s">
        <v>128</v>
      </c>
      <c r="C4" t="s">
        <v>126</v>
      </c>
    </row>
    <row r="5" spans="1:3" x14ac:dyDescent="0.2">
      <c r="A5" s="51">
        <v>130</v>
      </c>
      <c r="B5" s="50" t="s">
        <v>129</v>
      </c>
      <c r="C5" t="s">
        <v>126</v>
      </c>
    </row>
    <row r="6" spans="1:3" x14ac:dyDescent="0.2">
      <c r="A6" s="49">
        <v>131</v>
      </c>
      <c r="B6" s="50" t="s">
        <v>130</v>
      </c>
      <c r="C6" t="s">
        <v>126</v>
      </c>
    </row>
    <row r="7" spans="1:3" x14ac:dyDescent="0.2">
      <c r="A7" s="49">
        <v>132</v>
      </c>
      <c r="B7" s="50" t="s">
        <v>131</v>
      </c>
      <c r="C7" t="s">
        <v>126</v>
      </c>
    </row>
    <row r="8" spans="1:3" x14ac:dyDescent="0.2">
      <c r="A8" s="49">
        <v>135</v>
      </c>
      <c r="B8" s="50" t="s">
        <v>132</v>
      </c>
      <c r="C8" t="s">
        <v>126</v>
      </c>
    </row>
    <row r="9" spans="1:3" x14ac:dyDescent="0.2">
      <c r="A9" s="49">
        <v>138</v>
      </c>
      <c r="B9" s="50" t="s">
        <v>133</v>
      </c>
      <c r="C9" t="s">
        <v>126</v>
      </c>
    </row>
    <row r="10" spans="1:3" x14ac:dyDescent="0.2">
      <c r="A10" s="49">
        <v>139</v>
      </c>
      <c r="B10" s="50" t="s">
        <v>134</v>
      </c>
      <c r="C10" t="s">
        <v>126</v>
      </c>
    </row>
    <row r="11" spans="1:3" x14ac:dyDescent="0.2">
      <c r="A11" s="49">
        <v>141</v>
      </c>
      <c r="B11" s="50" t="s">
        <v>135</v>
      </c>
      <c r="C11" t="s">
        <v>126</v>
      </c>
    </row>
    <row r="12" spans="1:3" x14ac:dyDescent="0.2">
      <c r="A12" s="49">
        <v>142</v>
      </c>
      <c r="B12" s="50" t="s">
        <v>136</v>
      </c>
      <c r="C12" t="s">
        <v>126</v>
      </c>
    </row>
    <row r="13" spans="1:3" x14ac:dyDescent="0.2">
      <c r="A13" s="49">
        <v>155</v>
      </c>
      <c r="B13" s="50" t="s">
        <v>137</v>
      </c>
      <c r="C13" t="s">
        <v>126</v>
      </c>
    </row>
    <row r="14" spans="1:3" x14ac:dyDescent="0.2">
      <c r="A14" s="49">
        <v>168</v>
      </c>
      <c r="B14" s="50" t="s">
        <v>138</v>
      </c>
      <c r="C14" t="s">
        <v>126</v>
      </c>
    </row>
    <row r="15" spans="1:3" x14ac:dyDescent="0.2">
      <c r="A15" s="49">
        <v>171</v>
      </c>
      <c r="B15" s="50" t="s">
        <v>139</v>
      </c>
      <c r="C15" t="s">
        <v>126</v>
      </c>
    </row>
    <row r="16" spans="1:3" x14ac:dyDescent="0.2">
      <c r="A16" s="49">
        <v>172</v>
      </c>
      <c r="B16" s="50" t="s">
        <v>140</v>
      </c>
      <c r="C16" t="s">
        <v>126</v>
      </c>
    </row>
    <row r="17" spans="1:3" x14ac:dyDescent="0.2">
      <c r="A17" s="49">
        <v>187</v>
      </c>
      <c r="B17" s="50" t="s">
        <v>141</v>
      </c>
      <c r="C17" t="s">
        <v>126</v>
      </c>
    </row>
    <row r="18" spans="1:3" x14ac:dyDescent="0.2">
      <c r="A18" s="49">
        <v>190</v>
      </c>
      <c r="B18" s="50" t="s">
        <v>142</v>
      </c>
      <c r="C18" t="s">
        <v>126</v>
      </c>
    </row>
    <row r="19" spans="1:3" x14ac:dyDescent="0.2">
      <c r="A19" s="49">
        <v>191</v>
      </c>
      <c r="B19" s="50" t="s">
        <v>143</v>
      </c>
      <c r="C19" t="s">
        <v>126</v>
      </c>
    </row>
    <row r="20" spans="1:3" x14ac:dyDescent="0.2">
      <c r="A20" s="49">
        <v>301</v>
      </c>
      <c r="B20" s="50" t="s">
        <v>144</v>
      </c>
      <c r="C20" t="s">
        <v>126</v>
      </c>
    </row>
    <row r="21" spans="1:3" x14ac:dyDescent="0.2">
      <c r="A21" s="49">
        <v>304</v>
      </c>
      <c r="B21" s="50" t="s">
        <v>145</v>
      </c>
      <c r="C21" t="s">
        <v>126</v>
      </c>
    </row>
    <row r="22" spans="1:3" x14ac:dyDescent="0.2">
      <c r="A22" s="51">
        <v>330</v>
      </c>
      <c r="B22" s="50" t="s">
        <v>146</v>
      </c>
      <c r="C22" t="s">
        <v>126</v>
      </c>
    </row>
    <row r="23" spans="1:3" x14ac:dyDescent="0.2">
      <c r="A23" s="49">
        <v>331</v>
      </c>
      <c r="B23" s="50" t="s">
        <v>147</v>
      </c>
      <c r="C23" t="s">
        <v>126</v>
      </c>
    </row>
    <row r="24" spans="1:3" x14ac:dyDescent="0.2">
      <c r="A24" s="49">
        <v>332</v>
      </c>
      <c r="B24" s="50" t="s">
        <v>148</v>
      </c>
      <c r="C24" t="s">
        <v>126</v>
      </c>
    </row>
    <row r="25" spans="1:3" x14ac:dyDescent="0.2">
      <c r="A25" s="49">
        <v>335</v>
      </c>
      <c r="B25" s="50" t="s">
        <v>149</v>
      </c>
      <c r="C25" t="s">
        <v>126</v>
      </c>
    </row>
    <row r="26" spans="1:3" x14ac:dyDescent="0.2">
      <c r="A26" s="49">
        <v>338</v>
      </c>
      <c r="B26" s="50" t="s">
        <v>150</v>
      </c>
      <c r="C26" t="s">
        <v>126</v>
      </c>
    </row>
    <row r="27" spans="1:3" x14ac:dyDescent="0.2">
      <c r="A27" s="49">
        <v>339</v>
      </c>
      <c r="B27" s="50" t="s">
        <v>151</v>
      </c>
      <c r="C27" t="s">
        <v>126</v>
      </c>
    </row>
    <row r="28" spans="1:3" x14ac:dyDescent="0.2">
      <c r="A28" s="49">
        <v>341</v>
      </c>
      <c r="B28" s="50" t="s">
        <v>152</v>
      </c>
      <c r="C28" t="s">
        <v>126</v>
      </c>
    </row>
    <row r="29" spans="1:3" x14ac:dyDescent="0.2">
      <c r="A29" s="49">
        <v>342</v>
      </c>
      <c r="B29" s="50" t="s">
        <v>153</v>
      </c>
      <c r="C29" t="s">
        <v>126</v>
      </c>
    </row>
    <row r="30" spans="1:3" x14ac:dyDescent="0.2">
      <c r="A30" s="49">
        <v>355</v>
      </c>
      <c r="B30" s="50" t="s">
        <v>154</v>
      </c>
      <c r="C30" t="s">
        <v>126</v>
      </c>
    </row>
    <row r="31" spans="1:3" x14ac:dyDescent="0.2">
      <c r="A31" s="49">
        <v>371</v>
      </c>
      <c r="B31" s="50" t="s">
        <v>155</v>
      </c>
      <c r="C31" t="s">
        <v>126</v>
      </c>
    </row>
    <row r="32" spans="1:3" x14ac:dyDescent="0.2">
      <c r="A32" s="49">
        <v>372</v>
      </c>
      <c r="B32" s="50" t="s">
        <v>156</v>
      </c>
      <c r="C32" t="s">
        <v>126</v>
      </c>
    </row>
    <row r="33" spans="1:3" x14ac:dyDescent="0.2">
      <c r="A33" s="49">
        <v>387</v>
      </c>
      <c r="B33" s="50" t="s">
        <v>157</v>
      </c>
      <c r="C33" t="s">
        <v>126</v>
      </c>
    </row>
    <row r="34" spans="1:3" x14ac:dyDescent="0.2">
      <c r="A34" s="49">
        <v>401</v>
      </c>
      <c r="B34" s="50" t="s">
        <v>158</v>
      </c>
      <c r="C34" t="s">
        <v>126</v>
      </c>
    </row>
    <row r="35" spans="1:3" x14ac:dyDescent="0.2">
      <c r="A35" s="49">
        <v>402</v>
      </c>
      <c r="B35" s="50" t="s">
        <v>159</v>
      </c>
      <c r="C35" t="s">
        <v>126</v>
      </c>
    </row>
    <row r="36" spans="1:3" x14ac:dyDescent="0.2">
      <c r="A36" s="49">
        <v>404</v>
      </c>
      <c r="B36" s="50" t="s">
        <v>160</v>
      </c>
      <c r="C36" t="s">
        <v>126</v>
      </c>
    </row>
    <row r="37" spans="1:3" x14ac:dyDescent="0.2">
      <c r="A37" s="51">
        <v>430</v>
      </c>
      <c r="B37" s="50" t="s">
        <v>161</v>
      </c>
      <c r="C37" t="s">
        <v>126</v>
      </c>
    </row>
    <row r="38" spans="1:3" x14ac:dyDescent="0.2">
      <c r="A38" s="49">
        <v>431</v>
      </c>
      <c r="B38" s="50" t="s">
        <v>162</v>
      </c>
      <c r="C38" t="s">
        <v>126</v>
      </c>
    </row>
    <row r="39" spans="1:3" x14ac:dyDescent="0.2">
      <c r="A39" s="49">
        <v>432</v>
      </c>
      <c r="B39" s="50" t="s">
        <v>163</v>
      </c>
      <c r="C39" t="s">
        <v>126</v>
      </c>
    </row>
    <row r="40" spans="1:3" x14ac:dyDescent="0.2">
      <c r="A40" s="49">
        <v>435</v>
      </c>
      <c r="B40" s="50" t="s">
        <v>164</v>
      </c>
      <c r="C40" t="s">
        <v>126</v>
      </c>
    </row>
    <row r="41" spans="1:3" x14ac:dyDescent="0.2">
      <c r="A41" s="49">
        <v>438</v>
      </c>
      <c r="B41" s="50" t="s">
        <v>165</v>
      </c>
      <c r="C41" t="s">
        <v>126</v>
      </c>
    </row>
    <row r="42" spans="1:3" x14ac:dyDescent="0.2">
      <c r="A42" s="49">
        <v>439</v>
      </c>
      <c r="B42" s="50" t="s">
        <v>166</v>
      </c>
      <c r="C42" t="s">
        <v>126</v>
      </c>
    </row>
    <row r="43" spans="1:3" x14ac:dyDescent="0.2">
      <c r="A43" s="49">
        <v>441</v>
      </c>
      <c r="B43" s="50" t="s">
        <v>167</v>
      </c>
      <c r="C43" t="s">
        <v>126</v>
      </c>
    </row>
    <row r="44" spans="1:3" x14ac:dyDescent="0.2">
      <c r="A44" s="49">
        <v>442</v>
      </c>
      <c r="B44" s="50" t="s">
        <v>168</v>
      </c>
      <c r="C44" t="s">
        <v>126</v>
      </c>
    </row>
    <row r="45" spans="1:3" x14ac:dyDescent="0.2">
      <c r="A45" s="49">
        <v>455</v>
      </c>
      <c r="B45" s="50" t="s">
        <v>169</v>
      </c>
      <c r="C45" t="s">
        <v>126</v>
      </c>
    </row>
    <row r="46" spans="1:3" x14ac:dyDescent="0.2">
      <c r="A46" s="49">
        <v>468</v>
      </c>
      <c r="B46" s="50" t="s">
        <v>170</v>
      </c>
      <c r="C46" t="s">
        <v>126</v>
      </c>
    </row>
    <row r="47" spans="1:3" x14ac:dyDescent="0.2">
      <c r="A47" s="49">
        <v>471</v>
      </c>
      <c r="B47" s="50" t="s">
        <v>171</v>
      </c>
      <c r="C47" t="s">
        <v>126</v>
      </c>
    </row>
    <row r="48" spans="1:3" x14ac:dyDescent="0.2">
      <c r="A48" s="49">
        <v>472</v>
      </c>
      <c r="B48" s="50" t="s">
        <v>172</v>
      </c>
      <c r="C48" t="s">
        <v>126</v>
      </c>
    </row>
    <row r="49" spans="1:3" x14ac:dyDescent="0.2">
      <c r="A49" s="49">
        <v>487</v>
      </c>
      <c r="B49" s="50" t="s">
        <v>173</v>
      </c>
      <c r="C49" t="s">
        <v>126</v>
      </c>
    </row>
    <row r="50" spans="1:3" x14ac:dyDescent="0.2">
      <c r="A50" s="49">
        <v>501</v>
      </c>
      <c r="B50" s="50" t="s">
        <v>174</v>
      </c>
      <c r="C50" t="s">
        <v>126</v>
      </c>
    </row>
    <row r="51" spans="1:3" x14ac:dyDescent="0.2">
      <c r="A51" s="49">
        <v>502</v>
      </c>
      <c r="B51" s="50" t="s">
        <v>175</v>
      </c>
      <c r="C51" t="s">
        <v>126</v>
      </c>
    </row>
    <row r="52" spans="1:3" x14ac:dyDescent="0.2">
      <c r="A52" s="49">
        <v>504</v>
      </c>
      <c r="B52" s="50" t="s">
        <v>176</v>
      </c>
      <c r="C52" t="s">
        <v>126</v>
      </c>
    </row>
    <row r="53" spans="1:3" x14ac:dyDescent="0.2">
      <c r="A53" s="51">
        <v>530</v>
      </c>
      <c r="B53" s="50" t="s">
        <v>177</v>
      </c>
      <c r="C53" t="s">
        <v>126</v>
      </c>
    </row>
    <row r="54" spans="1:3" x14ac:dyDescent="0.2">
      <c r="A54" s="49">
        <v>531</v>
      </c>
      <c r="B54" s="50" t="s">
        <v>178</v>
      </c>
      <c r="C54" t="s">
        <v>126</v>
      </c>
    </row>
    <row r="55" spans="1:3" x14ac:dyDescent="0.2">
      <c r="A55" s="49">
        <v>532</v>
      </c>
      <c r="B55" s="50" t="s">
        <v>179</v>
      </c>
      <c r="C55" t="s">
        <v>126</v>
      </c>
    </row>
    <row r="56" spans="1:3" x14ac:dyDescent="0.2">
      <c r="A56" s="49">
        <v>535</v>
      </c>
      <c r="B56" s="50" t="s">
        <v>180</v>
      </c>
      <c r="C56" t="s">
        <v>126</v>
      </c>
    </row>
    <row r="57" spans="1:3" x14ac:dyDescent="0.2">
      <c r="A57" s="49">
        <v>538</v>
      </c>
      <c r="B57" s="50" t="s">
        <v>181</v>
      </c>
      <c r="C57" t="s">
        <v>126</v>
      </c>
    </row>
    <row r="58" spans="1:3" x14ac:dyDescent="0.2">
      <c r="A58" s="49">
        <v>539</v>
      </c>
      <c r="B58" s="50" t="s">
        <v>182</v>
      </c>
      <c r="C58" t="s">
        <v>126</v>
      </c>
    </row>
    <row r="59" spans="1:3" x14ac:dyDescent="0.2">
      <c r="A59" s="49">
        <v>541</v>
      </c>
      <c r="B59" s="50" t="s">
        <v>183</v>
      </c>
      <c r="C59" t="s">
        <v>126</v>
      </c>
    </row>
    <row r="60" spans="1:3" x14ac:dyDescent="0.2">
      <c r="A60" s="49">
        <v>542</v>
      </c>
      <c r="B60" s="50" t="s">
        <v>184</v>
      </c>
      <c r="C60" t="s">
        <v>126</v>
      </c>
    </row>
    <row r="61" spans="1:3" x14ac:dyDescent="0.2">
      <c r="A61" s="49">
        <v>555</v>
      </c>
      <c r="B61" s="50" t="s">
        <v>185</v>
      </c>
      <c r="C61" t="s">
        <v>126</v>
      </c>
    </row>
    <row r="62" spans="1:3" x14ac:dyDescent="0.2">
      <c r="A62" s="49">
        <v>568</v>
      </c>
      <c r="B62" s="50" t="s">
        <v>186</v>
      </c>
      <c r="C62" t="s">
        <v>126</v>
      </c>
    </row>
    <row r="63" spans="1:3" x14ac:dyDescent="0.2">
      <c r="A63" s="49">
        <v>571</v>
      </c>
      <c r="B63" s="50" t="s">
        <v>187</v>
      </c>
      <c r="C63" t="s">
        <v>126</v>
      </c>
    </row>
    <row r="64" spans="1:3" x14ac:dyDescent="0.2">
      <c r="A64" s="49">
        <v>572</v>
      </c>
      <c r="B64" s="50" t="s">
        <v>188</v>
      </c>
      <c r="C64" t="s">
        <v>126</v>
      </c>
    </row>
    <row r="65" spans="1:3" x14ac:dyDescent="0.2">
      <c r="A65" s="49">
        <v>587</v>
      </c>
      <c r="B65" s="50" t="s">
        <v>189</v>
      </c>
      <c r="C65" t="s">
        <v>126</v>
      </c>
    </row>
    <row r="66" spans="1:3" x14ac:dyDescent="0.2">
      <c r="A66" s="49">
        <v>701</v>
      </c>
      <c r="B66" s="50" t="s">
        <v>190</v>
      </c>
      <c r="C66" t="s">
        <v>191</v>
      </c>
    </row>
    <row r="67" spans="1:3" x14ac:dyDescent="0.2">
      <c r="A67" s="49">
        <v>799</v>
      </c>
      <c r="B67" s="50" t="s">
        <v>192</v>
      </c>
      <c r="C67" t="s">
        <v>191</v>
      </c>
    </row>
    <row r="68" spans="1:3" x14ac:dyDescent="0.2">
      <c r="A68" s="49">
        <v>911</v>
      </c>
      <c r="B68" s="50" t="s">
        <v>193</v>
      </c>
      <c r="C68" t="s">
        <v>194</v>
      </c>
    </row>
    <row r="69" spans="1:3" x14ac:dyDescent="0.2">
      <c r="A69" s="49">
        <v>916</v>
      </c>
      <c r="B69" s="50" t="s">
        <v>195</v>
      </c>
      <c r="C69" t="s">
        <v>194</v>
      </c>
    </row>
    <row r="70" spans="1:3" x14ac:dyDescent="0.2">
      <c r="A70" s="49">
        <v>917</v>
      </c>
      <c r="B70" s="50" t="s">
        <v>196</v>
      </c>
      <c r="C70" t="s">
        <v>194</v>
      </c>
    </row>
    <row r="71" spans="1:3" x14ac:dyDescent="0.2">
      <c r="A71" s="49">
        <v>925</v>
      </c>
      <c r="B71" s="50" t="s">
        <v>197</v>
      </c>
      <c r="C71" t="s">
        <v>194</v>
      </c>
    </row>
    <row r="72" spans="1:3" x14ac:dyDescent="0.2">
      <c r="A72" s="49">
        <v>930</v>
      </c>
      <c r="B72" s="50" t="s">
        <v>198</v>
      </c>
      <c r="C72" t="s">
        <v>194</v>
      </c>
    </row>
    <row r="73" spans="1:3" x14ac:dyDescent="0.2">
      <c r="A73" s="49">
        <v>932</v>
      </c>
      <c r="B73" s="50" t="s">
        <v>199</v>
      </c>
      <c r="C73" t="s">
        <v>194</v>
      </c>
    </row>
    <row r="74" spans="1:3" x14ac:dyDescent="0.2">
      <c r="A74" s="49">
        <v>937</v>
      </c>
      <c r="B74" s="50" t="s">
        <v>200</v>
      </c>
      <c r="C74" t="s">
        <v>194</v>
      </c>
    </row>
    <row r="75" spans="1:3" x14ac:dyDescent="0.2">
      <c r="A75" s="49">
        <v>940</v>
      </c>
      <c r="B75" s="50" t="s">
        <v>201</v>
      </c>
      <c r="C75" t="s">
        <v>194</v>
      </c>
    </row>
    <row r="76" spans="1:3" x14ac:dyDescent="0.2">
      <c r="A76" s="49">
        <v>959</v>
      </c>
      <c r="B76" s="52" t="s">
        <v>202</v>
      </c>
      <c r="C76" t="s">
        <v>194</v>
      </c>
    </row>
    <row r="77" spans="1:3" x14ac:dyDescent="0.2">
      <c r="A77" s="49">
        <v>960</v>
      </c>
      <c r="B77" s="52" t="s">
        <v>203</v>
      </c>
      <c r="C77" t="s">
        <v>194</v>
      </c>
    </row>
    <row r="78" spans="1:3" x14ac:dyDescent="0.2">
      <c r="A78" s="49">
        <v>971</v>
      </c>
      <c r="B78" s="50" t="s">
        <v>204</v>
      </c>
      <c r="C78" t="s">
        <v>194</v>
      </c>
    </row>
    <row r="79" spans="1:3" x14ac:dyDescent="0.2">
      <c r="A79" s="51">
        <v>1030</v>
      </c>
      <c r="B79" s="50" t="s">
        <v>205</v>
      </c>
      <c r="C79" t="s">
        <v>206</v>
      </c>
    </row>
    <row r="80" spans="1:3" x14ac:dyDescent="0.2">
      <c r="A80" s="51">
        <v>1040</v>
      </c>
      <c r="B80" s="50" t="s">
        <v>207</v>
      </c>
      <c r="C80" t="s">
        <v>206</v>
      </c>
    </row>
    <row r="81" spans="1:3" x14ac:dyDescent="0.2">
      <c r="A81" s="51">
        <v>1041</v>
      </c>
      <c r="B81" s="50" t="s">
        <v>208</v>
      </c>
      <c r="C81" t="s">
        <v>206</v>
      </c>
    </row>
    <row r="82" spans="1:3" x14ac:dyDescent="0.2">
      <c r="A82" s="53">
        <v>1043</v>
      </c>
      <c r="B82" s="54" t="s">
        <v>209</v>
      </c>
      <c r="C82" t="s">
        <v>206</v>
      </c>
    </row>
    <row r="83" spans="1:3" x14ac:dyDescent="0.2">
      <c r="A83" s="51">
        <v>1046</v>
      </c>
      <c r="B83" s="50" t="s">
        <v>210</v>
      </c>
      <c r="C83" t="s">
        <v>206</v>
      </c>
    </row>
    <row r="84" spans="1:3" x14ac:dyDescent="0.2">
      <c r="A84" s="51">
        <v>1060</v>
      </c>
      <c r="B84" s="50" t="s">
        <v>211</v>
      </c>
      <c r="C84" t="s">
        <v>206</v>
      </c>
    </row>
    <row r="85" spans="1:3" x14ac:dyDescent="0.2">
      <c r="A85" s="51">
        <v>1062</v>
      </c>
      <c r="B85" s="50" t="s">
        <v>212</v>
      </c>
      <c r="C85" t="s">
        <v>206</v>
      </c>
    </row>
    <row r="86" spans="1:3" x14ac:dyDescent="0.2">
      <c r="A86" s="51">
        <v>1301</v>
      </c>
      <c r="B86" s="50" t="s">
        <v>213</v>
      </c>
      <c r="C86" t="s">
        <v>214</v>
      </c>
    </row>
    <row r="87" spans="1:3" x14ac:dyDescent="0.2">
      <c r="A87" s="51">
        <v>1302</v>
      </c>
      <c r="B87" s="50" t="s">
        <v>215</v>
      </c>
      <c r="C87" t="s">
        <v>214</v>
      </c>
    </row>
    <row r="88" spans="1:3" x14ac:dyDescent="0.2">
      <c r="A88" s="51">
        <v>1303</v>
      </c>
      <c r="B88" s="50" t="s">
        <v>216</v>
      </c>
      <c r="C88" t="s">
        <v>214</v>
      </c>
    </row>
    <row r="89" spans="1:3" x14ac:dyDescent="0.2">
      <c r="A89" s="51">
        <v>1304</v>
      </c>
      <c r="B89" s="50" t="s">
        <v>217</v>
      </c>
      <c r="C89" t="s">
        <v>214</v>
      </c>
    </row>
    <row r="90" spans="1:3" x14ac:dyDescent="0.2">
      <c r="A90" s="51">
        <v>1310</v>
      </c>
      <c r="B90" s="50" t="s">
        <v>218</v>
      </c>
      <c r="C90" t="s">
        <v>214</v>
      </c>
    </row>
    <row r="91" spans="1:3" x14ac:dyDescent="0.2">
      <c r="A91" s="55">
        <v>1315</v>
      </c>
      <c r="B91" s="50" t="s">
        <v>219</v>
      </c>
      <c r="C91" t="s">
        <v>214</v>
      </c>
    </row>
    <row r="92" spans="1:3" x14ac:dyDescent="0.2">
      <c r="A92" s="51">
        <v>1316</v>
      </c>
      <c r="B92" s="52" t="s">
        <v>220</v>
      </c>
      <c r="C92" t="s">
        <v>214</v>
      </c>
    </row>
    <row r="93" spans="1:3" x14ac:dyDescent="0.2">
      <c r="A93" s="51">
        <v>1320</v>
      </c>
      <c r="B93" s="50" t="s">
        <v>221</v>
      </c>
      <c r="C93" t="s">
        <v>214</v>
      </c>
    </row>
    <row r="94" spans="1:3" x14ac:dyDescent="0.2">
      <c r="A94" s="51">
        <v>1321</v>
      </c>
      <c r="B94" s="50" t="s">
        <v>222</v>
      </c>
      <c r="C94" t="s">
        <v>214</v>
      </c>
    </row>
    <row r="95" spans="1:3" x14ac:dyDescent="0.2">
      <c r="A95" s="51">
        <v>1322</v>
      </c>
      <c r="B95" s="50" t="s">
        <v>223</v>
      </c>
      <c r="C95" t="s">
        <v>214</v>
      </c>
    </row>
    <row r="96" spans="1:3" x14ac:dyDescent="0.2">
      <c r="A96" s="51">
        <v>1330</v>
      </c>
      <c r="B96" s="50" t="s">
        <v>224</v>
      </c>
      <c r="C96" t="s">
        <v>214</v>
      </c>
    </row>
    <row r="97" spans="1:3" x14ac:dyDescent="0.2">
      <c r="A97" s="51">
        <v>1399</v>
      </c>
      <c r="B97" s="50" t="s">
        <v>225</v>
      </c>
      <c r="C97" t="s">
        <v>214</v>
      </c>
    </row>
    <row r="98" spans="1:3" x14ac:dyDescent="0.2">
      <c r="A98" s="51">
        <v>1401</v>
      </c>
      <c r="B98" s="50" t="s">
        <v>226</v>
      </c>
      <c r="C98" t="s">
        <v>227</v>
      </c>
    </row>
    <row r="99" spans="1:3" x14ac:dyDescent="0.2">
      <c r="A99" s="51">
        <v>1408</v>
      </c>
      <c r="B99" s="50" t="s">
        <v>228</v>
      </c>
      <c r="C99" t="s">
        <v>227</v>
      </c>
    </row>
    <row r="100" spans="1:3" x14ac:dyDescent="0.2">
      <c r="A100" s="51">
        <v>1501</v>
      </c>
      <c r="B100" s="50" t="s">
        <v>229</v>
      </c>
      <c r="C100" t="s">
        <v>214</v>
      </c>
    </row>
    <row r="101" spans="1:3" x14ac:dyDescent="0.2">
      <c r="A101" s="51">
        <v>1510</v>
      </c>
      <c r="B101" s="50" t="s">
        <v>230</v>
      </c>
      <c r="C101" t="s">
        <v>214</v>
      </c>
    </row>
    <row r="102" spans="1:3" x14ac:dyDescent="0.2">
      <c r="A102" s="49">
        <v>1590</v>
      </c>
      <c r="B102" s="50" t="s">
        <v>231</v>
      </c>
      <c r="C102" t="s">
        <v>214</v>
      </c>
    </row>
    <row r="103" spans="1:3" x14ac:dyDescent="0.2">
      <c r="A103" s="56">
        <v>1601</v>
      </c>
      <c r="B103" s="52" t="s">
        <v>232</v>
      </c>
      <c r="C103" t="s">
        <v>233</v>
      </c>
    </row>
    <row r="104" spans="1:3" x14ac:dyDescent="0.2">
      <c r="A104" s="56">
        <v>1602</v>
      </c>
      <c r="B104" s="52" t="s">
        <v>234</v>
      </c>
      <c r="C104" t="s">
        <v>233</v>
      </c>
    </row>
    <row r="105" spans="1:3" x14ac:dyDescent="0.2">
      <c r="A105" s="56">
        <v>1603</v>
      </c>
      <c r="B105" s="52" t="s">
        <v>235</v>
      </c>
      <c r="C105" t="s">
        <v>233</v>
      </c>
    </row>
    <row r="106" spans="1:3" x14ac:dyDescent="0.2">
      <c r="A106" s="57">
        <v>1604</v>
      </c>
      <c r="B106" s="58" t="s">
        <v>236</v>
      </c>
      <c r="C106" t="s">
        <v>233</v>
      </c>
    </row>
    <row r="107" spans="1:3" x14ac:dyDescent="0.2">
      <c r="A107" s="57">
        <v>1605</v>
      </c>
      <c r="B107" s="58" t="s">
        <v>237</v>
      </c>
      <c r="C107" t="s">
        <v>233</v>
      </c>
    </row>
    <row r="108" spans="1:3" x14ac:dyDescent="0.2">
      <c r="A108" s="56">
        <v>1606</v>
      </c>
      <c r="B108" s="50" t="s">
        <v>238</v>
      </c>
      <c r="C108" t="s">
        <v>233</v>
      </c>
    </row>
    <row r="109" spans="1:3" x14ac:dyDescent="0.2">
      <c r="A109" s="56">
        <v>1610</v>
      </c>
      <c r="B109" s="50" t="s">
        <v>239</v>
      </c>
      <c r="C109" t="s">
        <v>233</v>
      </c>
    </row>
    <row r="110" spans="1:3" x14ac:dyDescent="0.2">
      <c r="A110" s="56">
        <v>1611</v>
      </c>
      <c r="B110" s="50" t="s">
        <v>240</v>
      </c>
      <c r="C110" t="s">
        <v>233</v>
      </c>
    </row>
    <row r="111" spans="1:3" x14ac:dyDescent="0.2">
      <c r="A111" s="56">
        <v>1612</v>
      </c>
      <c r="B111" s="50" t="s">
        <v>241</v>
      </c>
      <c r="C111" t="s">
        <v>233</v>
      </c>
    </row>
    <row r="112" spans="1:3" x14ac:dyDescent="0.2">
      <c r="A112" s="56">
        <v>1614</v>
      </c>
      <c r="B112" s="50" t="s">
        <v>242</v>
      </c>
      <c r="C112" t="s">
        <v>233</v>
      </c>
    </row>
    <row r="113" spans="1:3" x14ac:dyDescent="0.2">
      <c r="A113" s="51">
        <v>2001</v>
      </c>
      <c r="B113" s="50" t="s">
        <v>243</v>
      </c>
      <c r="C113" t="s">
        <v>244</v>
      </c>
    </row>
    <row r="114" spans="1:3" x14ac:dyDescent="0.2">
      <c r="A114" s="51">
        <v>2002</v>
      </c>
      <c r="B114" s="50" t="s">
        <v>245</v>
      </c>
      <c r="C114" t="s">
        <v>244</v>
      </c>
    </row>
    <row r="115" spans="1:3" x14ac:dyDescent="0.2">
      <c r="A115" s="51">
        <v>2009</v>
      </c>
      <c r="B115" s="50" t="s">
        <v>246</v>
      </c>
      <c r="C115" t="s">
        <v>247</v>
      </c>
    </row>
    <row r="116" spans="1:3" x14ac:dyDescent="0.2">
      <c r="A116" s="51">
        <v>2012</v>
      </c>
      <c r="B116" s="50" t="s">
        <v>248</v>
      </c>
      <c r="C116" t="s">
        <v>247</v>
      </c>
    </row>
    <row r="117" spans="1:3" x14ac:dyDescent="0.2">
      <c r="A117" s="53">
        <v>2014</v>
      </c>
      <c r="B117" s="54" t="s">
        <v>249</v>
      </c>
      <c r="C117" t="s">
        <v>247</v>
      </c>
    </row>
    <row r="118" spans="1:3" x14ac:dyDescent="0.2">
      <c r="A118" s="51">
        <v>2017</v>
      </c>
      <c r="B118" s="50" t="s">
        <v>250</v>
      </c>
      <c r="C118" t="s">
        <v>247</v>
      </c>
    </row>
    <row r="119" spans="1:3" x14ac:dyDescent="0.2">
      <c r="A119" s="51">
        <v>2021</v>
      </c>
      <c r="B119" s="50" t="s">
        <v>251</v>
      </c>
      <c r="C119" t="s">
        <v>247</v>
      </c>
    </row>
    <row r="120" spans="1:3" x14ac:dyDescent="0.2">
      <c r="A120" s="51">
        <v>2033</v>
      </c>
      <c r="B120" s="50" t="s">
        <v>252</v>
      </c>
      <c r="C120" t="s">
        <v>247</v>
      </c>
    </row>
    <row r="121" spans="1:3" x14ac:dyDescent="0.2">
      <c r="A121" s="51">
        <v>2040</v>
      </c>
      <c r="B121" s="50" t="s">
        <v>253</v>
      </c>
      <c r="C121" t="s">
        <v>254</v>
      </c>
    </row>
    <row r="122" spans="1:3" x14ac:dyDescent="0.2">
      <c r="A122" s="59">
        <v>2047</v>
      </c>
      <c r="B122" s="54" t="s">
        <v>255</v>
      </c>
      <c r="C122" t="s">
        <v>254</v>
      </c>
    </row>
    <row r="123" spans="1:3" x14ac:dyDescent="0.2">
      <c r="A123" s="51">
        <v>2070</v>
      </c>
      <c r="B123" s="50" t="s">
        <v>256</v>
      </c>
      <c r="C123" t="s">
        <v>247</v>
      </c>
    </row>
    <row r="124" spans="1:3" x14ac:dyDescent="0.2">
      <c r="A124" s="51">
        <v>2121</v>
      </c>
      <c r="B124" s="50" t="s">
        <v>257</v>
      </c>
      <c r="C124" t="s">
        <v>244</v>
      </c>
    </row>
    <row r="125" spans="1:3" x14ac:dyDescent="0.2">
      <c r="A125" s="51">
        <v>2202</v>
      </c>
      <c r="B125" s="50" t="s">
        <v>258</v>
      </c>
      <c r="C125" t="s">
        <v>247</v>
      </c>
    </row>
    <row r="126" spans="1:3" x14ac:dyDescent="0.2">
      <c r="A126" s="51">
        <v>2205</v>
      </c>
      <c r="B126" s="50" t="s">
        <v>259</v>
      </c>
      <c r="C126" t="s">
        <v>247</v>
      </c>
    </row>
    <row r="127" spans="1:3" x14ac:dyDescent="0.2">
      <c r="A127" s="51">
        <v>2230</v>
      </c>
      <c r="B127" s="50" t="s">
        <v>260</v>
      </c>
      <c r="C127" t="s">
        <v>247</v>
      </c>
    </row>
    <row r="128" spans="1:3" x14ac:dyDescent="0.2">
      <c r="A128" s="51">
        <v>2300</v>
      </c>
      <c r="B128" s="50" t="s">
        <v>261</v>
      </c>
      <c r="C128" t="s">
        <v>247</v>
      </c>
    </row>
    <row r="129" spans="1:3" x14ac:dyDescent="0.2">
      <c r="A129" s="51">
        <v>2601</v>
      </c>
      <c r="B129" s="50" t="s">
        <v>262</v>
      </c>
      <c r="C129" t="s">
        <v>247</v>
      </c>
    </row>
    <row r="130" spans="1:3" x14ac:dyDescent="0.2">
      <c r="A130" s="49">
        <v>2650</v>
      </c>
      <c r="B130" s="50" t="s">
        <v>263</v>
      </c>
      <c r="C130" t="s">
        <v>247</v>
      </c>
    </row>
    <row r="131" spans="1:3" x14ac:dyDescent="0.2">
      <c r="A131" s="51">
        <v>2655</v>
      </c>
      <c r="B131" s="52" t="s">
        <v>264</v>
      </c>
      <c r="C131" t="s">
        <v>247</v>
      </c>
    </row>
    <row r="132" spans="1:3" x14ac:dyDescent="0.2">
      <c r="A132" s="51">
        <v>2905</v>
      </c>
      <c r="B132" s="50" t="s">
        <v>265</v>
      </c>
      <c r="C132" t="s">
        <v>247</v>
      </c>
    </row>
    <row r="133" spans="1:3" x14ac:dyDescent="0.2">
      <c r="A133" s="49">
        <v>2906</v>
      </c>
      <c r="B133" s="52" t="s">
        <v>266</v>
      </c>
      <c r="C133" t="s">
        <v>247</v>
      </c>
    </row>
    <row r="134" spans="1:3" x14ac:dyDescent="0.2">
      <c r="A134" s="51">
        <v>2911</v>
      </c>
      <c r="B134" s="50" t="s">
        <v>267</v>
      </c>
      <c r="C134" t="s">
        <v>244</v>
      </c>
    </row>
    <row r="135" spans="1:3" x14ac:dyDescent="0.2">
      <c r="A135" s="49">
        <v>2977</v>
      </c>
      <c r="B135" s="50" t="s">
        <v>268</v>
      </c>
      <c r="C135" t="s">
        <v>244</v>
      </c>
    </row>
    <row r="136" spans="1:3" x14ac:dyDescent="0.2">
      <c r="A136" s="51">
        <v>2993</v>
      </c>
      <c r="B136" s="50" t="s">
        <v>269</v>
      </c>
      <c r="C136" t="s">
        <v>244</v>
      </c>
    </row>
    <row r="137" spans="1:3" x14ac:dyDescent="0.2">
      <c r="A137" s="51">
        <v>2999</v>
      </c>
      <c r="B137" s="50" t="s">
        <v>270</v>
      </c>
      <c r="C137" t="s">
        <v>247</v>
      </c>
    </row>
    <row r="138" spans="1:3" x14ac:dyDescent="0.2">
      <c r="A138" s="51">
        <v>3001</v>
      </c>
      <c r="B138" s="50" t="s">
        <v>271</v>
      </c>
      <c r="C138" t="s">
        <v>272</v>
      </c>
    </row>
    <row r="139" spans="1:3" x14ac:dyDescent="0.2">
      <c r="A139" s="49">
        <v>3103</v>
      </c>
      <c r="B139" s="50" t="s">
        <v>273</v>
      </c>
      <c r="C139" t="s">
        <v>272</v>
      </c>
    </row>
    <row r="140" spans="1:3" x14ac:dyDescent="0.2">
      <c r="A140" s="53">
        <v>3105</v>
      </c>
      <c r="B140" s="54" t="s">
        <v>274</v>
      </c>
      <c r="C140" t="s">
        <v>272</v>
      </c>
    </row>
    <row r="141" spans="1:3" x14ac:dyDescent="0.2">
      <c r="A141" s="51">
        <v>3201</v>
      </c>
      <c r="B141" s="50" t="s">
        <v>275</v>
      </c>
      <c r="C141" t="s">
        <v>272</v>
      </c>
    </row>
    <row r="142" spans="1:3" x14ac:dyDescent="0.2">
      <c r="A142" s="51">
        <v>3206</v>
      </c>
      <c r="B142" s="50" t="s">
        <v>276</v>
      </c>
      <c r="C142" t="s">
        <v>272</v>
      </c>
    </row>
    <row r="143" spans="1:3" x14ac:dyDescent="0.2">
      <c r="A143" s="51">
        <v>3401</v>
      </c>
      <c r="B143" s="50" t="s">
        <v>277</v>
      </c>
      <c r="C143" t="s">
        <v>272</v>
      </c>
    </row>
    <row r="144" spans="1:3" x14ac:dyDescent="0.2">
      <c r="A144" s="51">
        <v>4001</v>
      </c>
      <c r="B144" s="50" t="s">
        <v>278</v>
      </c>
      <c r="C144" t="s">
        <v>247</v>
      </c>
    </row>
    <row r="145" spans="1:3" x14ac:dyDescent="0.2">
      <c r="A145" s="51">
        <v>4003</v>
      </c>
      <c r="B145" s="50" t="s">
        <v>279</v>
      </c>
      <c r="C145" t="s">
        <v>247</v>
      </c>
    </row>
    <row r="146" spans="1:3" x14ac:dyDescent="0.2">
      <c r="A146" s="51">
        <v>4010</v>
      </c>
      <c r="B146" s="50" t="s">
        <v>280</v>
      </c>
      <c r="C146" t="s">
        <v>247</v>
      </c>
    </row>
    <row r="147" spans="1:3" x14ac:dyDescent="0.2">
      <c r="A147" s="51">
        <v>4011</v>
      </c>
      <c r="B147" s="50" t="s">
        <v>281</v>
      </c>
      <c r="C147" t="s">
        <v>247</v>
      </c>
    </row>
    <row r="148" spans="1:3" x14ac:dyDescent="0.2">
      <c r="A148" s="60">
        <v>4012</v>
      </c>
      <c r="B148" s="50" t="s">
        <v>282</v>
      </c>
      <c r="C148" t="s">
        <v>247</v>
      </c>
    </row>
    <row r="149" spans="1:3" x14ac:dyDescent="0.2">
      <c r="A149" s="51">
        <v>4015</v>
      </c>
      <c r="B149" s="50" t="s">
        <v>283</v>
      </c>
      <c r="C149" t="s">
        <v>247</v>
      </c>
    </row>
    <row r="150" spans="1:3" x14ac:dyDescent="0.2">
      <c r="A150" s="49">
        <v>4016</v>
      </c>
      <c r="B150" s="50" t="s">
        <v>284</v>
      </c>
      <c r="C150" t="s">
        <v>247</v>
      </c>
    </row>
    <row r="151" spans="1:3" x14ac:dyDescent="0.2">
      <c r="A151" s="49">
        <v>4026</v>
      </c>
      <c r="B151" s="50" t="s">
        <v>285</v>
      </c>
      <c r="C151" t="s">
        <v>247</v>
      </c>
    </row>
    <row r="152" spans="1:3" x14ac:dyDescent="0.2">
      <c r="A152" s="51">
        <v>4028</v>
      </c>
      <c r="B152" s="50" t="s">
        <v>286</v>
      </c>
      <c r="C152" t="s">
        <v>247</v>
      </c>
    </row>
    <row r="153" spans="1:3" x14ac:dyDescent="0.2">
      <c r="A153" s="59">
        <v>4076</v>
      </c>
      <c r="B153" s="54" t="s">
        <v>287</v>
      </c>
      <c r="C153" t="s">
        <v>254</v>
      </c>
    </row>
    <row r="154" spans="1:3" x14ac:dyDescent="0.2">
      <c r="A154" s="51">
        <v>4099</v>
      </c>
      <c r="B154" s="50" t="s">
        <v>288</v>
      </c>
      <c r="C154" t="s">
        <v>247</v>
      </c>
    </row>
    <row r="155" spans="1:3" x14ac:dyDescent="0.2">
      <c r="A155" s="51">
        <v>4110</v>
      </c>
      <c r="B155" s="50" t="s">
        <v>289</v>
      </c>
      <c r="C155" t="s">
        <v>247</v>
      </c>
    </row>
    <row r="156" spans="1:3" x14ac:dyDescent="0.2">
      <c r="A156" s="49">
        <v>4113</v>
      </c>
      <c r="B156" s="50" t="s">
        <v>290</v>
      </c>
      <c r="C156" t="s">
        <v>247</v>
      </c>
    </row>
    <row r="157" spans="1:3" x14ac:dyDescent="0.2">
      <c r="A157" s="49">
        <v>4118</v>
      </c>
      <c r="B157" s="52" t="s">
        <v>291</v>
      </c>
      <c r="C157" t="s">
        <v>247</v>
      </c>
    </row>
    <row r="158" spans="1:3" x14ac:dyDescent="0.2">
      <c r="A158" s="51">
        <v>4130</v>
      </c>
      <c r="B158" s="50" t="s">
        <v>292</v>
      </c>
      <c r="C158" t="s">
        <v>247</v>
      </c>
    </row>
    <row r="159" spans="1:3" x14ac:dyDescent="0.2">
      <c r="A159" s="51">
        <v>4202</v>
      </c>
      <c r="B159" s="50" t="s">
        <v>293</v>
      </c>
      <c r="C159" t="s">
        <v>247</v>
      </c>
    </row>
    <row r="160" spans="1:3" x14ac:dyDescent="0.2">
      <c r="A160" s="51">
        <v>4203</v>
      </c>
      <c r="B160" s="50" t="s">
        <v>294</v>
      </c>
      <c r="C160" t="s">
        <v>194</v>
      </c>
    </row>
    <row r="161" spans="1:3" x14ac:dyDescent="0.2">
      <c r="A161" s="51">
        <v>4508</v>
      </c>
      <c r="B161" s="50" t="s">
        <v>295</v>
      </c>
      <c r="C161" t="s">
        <v>247</v>
      </c>
    </row>
    <row r="162" spans="1:3" x14ac:dyDescent="0.2">
      <c r="A162" s="51">
        <v>4923</v>
      </c>
      <c r="B162" s="50" t="s">
        <v>296</v>
      </c>
      <c r="C162" t="s">
        <v>247</v>
      </c>
    </row>
    <row r="163" spans="1:3" x14ac:dyDescent="0.2">
      <c r="A163" s="51">
        <v>4965</v>
      </c>
      <c r="B163" s="50" t="s">
        <v>297</v>
      </c>
      <c r="C163" t="s">
        <v>194</v>
      </c>
    </row>
    <row r="164" spans="1:3" x14ac:dyDescent="0.2">
      <c r="A164" s="51">
        <v>4966</v>
      </c>
      <c r="B164" s="50" t="s">
        <v>298</v>
      </c>
      <c r="C164" t="s">
        <v>194</v>
      </c>
    </row>
    <row r="165" spans="1:3" x14ac:dyDescent="0.2">
      <c r="A165" s="51">
        <v>4967</v>
      </c>
      <c r="B165" s="50" t="s">
        <v>299</v>
      </c>
      <c r="C165" t="s">
        <v>194</v>
      </c>
    </row>
    <row r="166" spans="1:3" x14ac:dyDescent="0.2">
      <c r="A166" s="51">
        <v>4968</v>
      </c>
      <c r="B166" s="50" t="s">
        <v>300</v>
      </c>
      <c r="C166" t="s">
        <v>194</v>
      </c>
    </row>
    <row r="167" spans="1:3" x14ac:dyDescent="0.2">
      <c r="A167" s="61">
        <v>5001</v>
      </c>
      <c r="B167" s="62" t="s">
        <v>301</v>
      </c>
      <c r="C167" t="s">
        <v>302</v>
      </c>
    </row>
    <row r="168" spans="1:3" x14ac:dyDescent="0.2">
      <c r="A168" s="61">
        <v>5002</v>
      </c>
      <c r="B168" s="62" t="s">
        <v>303</v>
      </c>
      <c r="C168" t="s">
        <v>302</v>
      </c>
    </row>
    <row r="169" spans="1:3" x14ac:dyDescent="0.2">
      <c r="A169" s="61">
        <v>5003</v>
      </c>
      <c r="B169" s="62" t="s">
        <v>304</v>
      </c>
      <c r="C169" t="s">
        <v>302</v>
      </c>
    </row>
    <row r="170" spans="1:3" x14ac:dyDescent="0.2">
      <c r="A170" s="61">
        <v>5004</v>
      </c>
      <c r="B170" s="62" t="s">
        <v>305</v>
      </c>
      <c r="C170" t="s">
        <v>302</v>
      </c>
    </row>
    <row r="171" spans="1:3" x14ac:dyDescent="0.2">
      <c r="A171" s="61">
        <v>5005</v>
      </c>
      <c r="B171" s="62" t="s">
        <v>306</v>
      </c>
      <c r="C171" t="s">
        <v>302</v>
      </c>
    </row>
    <row r="172" spans="1:3" x14ac:dyDescent="0.2">
      <c r="A172" s="61">
        <v>5006</v>
      </c>
      <c r="B172" s="62" t="s">
        <v>307</v>
      </c>
      <c r="C172" t="s">
        <v>302</v>
      </c>
    </row>
    <row r="173" spans="1:3" x14ac:dyDescent="0.2">
      <c r="A173" s="51">
        <v>6327</v>
      </c>
      <c r="B173" s="50" t="s">
        <v>308</v>
      </c>
      <c r="C173" t="s">
        <v>244</v>
      </c>
    </row>
    <row r="174" spans="1:3" x14ac:dyDescent="0.2">
      <c r="A174" s="51">
        <v>6334</v>
      </c>
      <c r="B174" s="50" t="s">
        <v>309</v>
      </c>
      <c r="C174" t="s">
        <v>244</v>
      </c>
    </row>
    <row r="175" spans="1:3" x14ac:dyDescent="0.2">
      <c r="A175" s="51">
        <v>6349</v>
      </c>
      <c r="B175" s="50" t="s">
        <v>310</v>
      </c>
      <c r="C175" t="s">
        <v>272</v>
      </c>
    </row>
    <row r="176" spans="1:3" x14ac:dyDescent="0.2">
      <c r="A176" s="51">
        <v>6708</v>
      </c>
      <c r="B176" s="50" t="s">
        <v>311</v>
      </c>
      <c r="C176" t="s">
        <v>126</v>
      </c>
    </row>
    <row r="177" spans="1:3" x14ac:dyDescent="0.2">
      <c r="A177" s="49">
        <v>6709</v>
      </c>
      <c r="B177" s="50" t="s">
        <v>312</v>
      </c>
      <c r="C177" t="s">
        <v>126</v>
      </c>
    </row>
    <row r="178" spans="1:3" ht="30" customHeight="1" x14ac:dyDescent="0.2">
      <c r="A178" s="63">
        <v>6810</v>
      </c>
      <c r="B178" s="64" t="s">
        <v>313</v>
      </c>
      <c r="C178" t="s">
        <v>247</v>
      </c>
    </row>
    <row r="179" spans="1:3" x14ac:dyDescent="0.2">
      <c r="A179" s="51">
        <v>6811</v>
      </c>
      <c r="B179" s="50" t="s">
        <v>314</v>
      </c>
      <c r="C179" t="s">
        <v>244</v>
      </c>
    </row>
    <row r="180" spans="1:3" x14ac:dyDescent="0.2">
      <c r="A180" s="51">
        <v>6812</v>
      </c>
      <c r="B180" s="52" t="s">
        <v>315</v>
      </c>
      <c r="C180" t="s">
        <v>247</v>
      </c>
    </row>
    <row r="181" spans="1:3" x14ac:dyDescent="0.2">
      <c r="A181" s="60">
        <v>6831</v>
      </c>
      <c r="B181" s="50" t="s">
        <v>316</v>
      </c>
      <c r="C181" t="s">
        <v>247</v>
      </c>
    </row>
    <row r="182" spans="1:3" x14ac:dyDescent="0.2">
      <c r="A182" s="51">
        <v>6850</v>
      </c>
      <c r="B182" s="50" t="s">
        <v>317</v>
      </c>
      <c r="C182" t="s">
        <v>272</v>
      </c>
    </row>
    <row r="183" spans="1:3" x14ac:dyDescent="0.2">
      <c r="A183" s="49">
        <v>7411</v>
      </c>
      <c r="B183" s="50" t="s">
        <v>318</v>
      </c>
      <c r="C183" t="s">
        <v>247</v>
      </c>
    </row>
    <row r="184" spans="1:3" x14ac:dyDescent="0.2">
      <c r="A184" s="51">
        <v>7602</v>
      </c>
      <c r="B184" s="50" t="s">
        <v>319</v>
      </c>
    </row>
    <row r="185" spans="1:3" x14ac:dyDescent="0.2">
      <c r="A185" s="56">
        <v>8024</v>
      </c>
      <c r="B185" s="50" t="s">
        <v>320</v>
      </c>
    </row>
    <row r="186" spans="1:3" x14ac:dyDescent="0.2">
      <c r="A186" s="60">
        <v>8025</v>
      </c>
      <c r="B186" s="50" t="s">
        <v>321</v>
      </c>
      <c r="C186" t="s">
        <v>272</v>
      </c>
    </row>
    <row r="187" spans="1:3" x14ac:dyDescent="0.2">
      <c r="A187" s="60">
        <v>8026</v>
      </c>
      <c r="B187" s="50" t="s">
        <v>322</v>
      </c>
    </row>
    <row r="188" spans="1:3" x14ac:dyDescent="0.2">
      <c r="A188" s="60">
        <v>8027</v>
      </c>
      <c r="B188" s="50" t="s">
        <v>323</v>
      </c>
      <c r="C188" t="s">
        <v>244</v>
      </c>
    </row>
    <row r="189" spans="1:3" x14ac:dyDescent="0.2">
      <c r="A189" s="56">
        <v>8029</v>
      </c>
      <c r="B189" s="50" t="s">
        <v>324</v>
      </c>
    </row>
    <row r="190" spans="1:3" x14ac:dyDescent="0.2">
      <c r="A190" s="56">
        <v>8031</v>
      </c>
      <c r="B190" s="50" t="s">
        <v>325</v>
      </c>
    </row>
    <row r="191" spans="1:3" x14ac:dyDescent="0.2">
      <c r="A191" s="60">
        <v>8033</v>
      </c>
      <c r="B191" s="50" t="s">
        <v>326</v>
      </c>
      <c r="C191" t="s">
        <v>126</v>
      </c>
    </row>
    <row r="192" spans="1:3" x14ac:dyDescent="0.2">
      <c r="A192" s="56">
        <v>8039</v>
      </c>
      <c r="B192" s="50" t="s">
        <v>327</v>
      </c>
    </row>
    <row r="193" spans="1:3" x14ac:dyDescent="0.2">
      <c r="A193" s="56">
        <v>8040</v>
      </c>
      <c r="B193" s="50" t="s">
        <v>328</v>
      </c>
    </row>
    <row r="194" spans="1:3" x14ac:dyDescent="0.2">
      <c r="A194" s="56">
        <v>8044</v>
      </c>
      <c r="B194" s="50" t="s">
        <v>329</v>
      </c>
    </row>
    <row r="195" spans="1:3" x14ac:dyDescent="0.2">
      <c r="A195" s="60">
        <v>8050</v>
      </c>
      <c r="B195" s="50" t="s">
        <v>330</v>
      </c>
    </row>
    <row r="196" spans="1:3" x14ac:dyDescent="0.2">
      <c r="A196" s="56">
        <v>8051</v>
      </c>
      <c r="B196" s="50" t="s">
        <v>331</v>
      </c>
    </row>
    <row r="197" spans="1:3" x14ac:dyDescent="0.2">
      <c r="A197" s="60">
        <v>8083</v>
      </c>
      <c r="B197" s="50" t="s">
        <v>332</v>
      </c>
      <c r="C197" t="s">
        <v>333</v>
      </c>
    </row>
    <row r="198" spans="1:3" x14ac:dyDescent="0.2">
      <c r="A198" s="60">
        <v>8086</v>
      </c>
      <c r="B198" s="50" t="s">
        <v>334</v>
      </c>
      <c r="C198" t="s">
        <v>335</v>
      </c>
    </row>
    <row r="199" spans="1:3" x14ac:dyDescent="0.2">
      <c r="A199" s="60">
        <v>8089</v>
      </c>
      <c r="B199" s="50" t="s">
        <v>336</v>
      </c>
    </row>
    <row r="200" spans="1:3" x14ac:dyDescent="0.2">
      <c r="A200" s="60">
        <v>8098</v>
      </c>
      <c r="B200" s="50" t="s">
        <v>337</v>
      </c>
    </row>
    <row r="201" spans="1:3" x14ac:dyDescent="0.2">
      <c r="A201" s="65">
        <v>8099</v>
      </c>
      <c r="B201" s="66" t="s">
        <v>338</v>
      </c>
    </row>
    <row r="202" spans="1:3" x14ac:dyDescent="0.2">
      <c r="A202" s="60">
        <v>8108</v>
      </c>
      <c r="B202" s="50" t="s">
        <v>339</v>
      </c>
      <c r="C202" t="s">
        <v>340</v>
      </c>
    </row>
    <row r="203" spans="1:3" x14ac:dyDescent="0.2">
      <c r="A203" s="60">
        <v>8111</v>
      </c>
      <c r="B203" s="52" t="s">
        <v>341</v>
      </c>
    </row>
    <row r="204" spans="1:3" x14ac:dyDescent="0.2">
      <c r="A204" s="56">
        <v>8115</v>
      </c>
      <c r="B204" s="50" t="s">
        <v>342</v>
      </c>
    </row>
    <row r="205" spans="1:3" x14ac:dyDescent="0.2">
      <c r="A205" s="60">
        <v>8124</v>
      </c>
      <c r="B205" s="50" t="s">
        <v>343</v>
      </c>
    </row>
    <row r="206" spans="1:3" x14ac:dyDescent="0.2">
      <c r="A206" s="60">
        <v>8126</v>
      </c>
      <c r="B206" s="50" t="s">
        <v>344</v>
      </c>
    </row>
    <row r="207" spans="1:3" x14ac:dyDescent="0.2">
      <c r="A207" s="56">
        <v>8202</v>
      </c>
      <c r="B207" s="50" t="s">
        <v>345</v>
      </c>
    </row>
    <row r="208" spans="1:3" x14ac:dyDescent="0.2">
      <c r="A208" s="60">
        <v>8206</v>
      </c>
      <c r="B208" s="50" t="s">
        <v>346</v>
      </c>
    </row>
    <row r="209" spans="1:3" x14ac:dyDescent="0.2">
      <c r="A209" s="56">
        <v>8208</v>
      </c>
      <c r="B209" s="50" t="s">
        <v>347</v>
      </c>
    </row>
    <row r="210" spans="1:3" x14ac:dyDescent="0.2">
      <c r="A210" s="60">
        <v>8219</v>
      </c>
      <c r="B210" s="50" t="s">
        <v>348</v>
      </c>
    </row>
    <row r="211" spans="1:3" x14ac:dyDescent="0.2">
      <c r="A211" s="67">
        <v>8221</v>
      </c>
      <c r="B211" s="54" t="s">
        <v>349</v>
      </c>
    </row>
    <row r="212" spans="1:3" x14ac:dyDescent="0.2">
      <c r="A212" s="56">
        <v>8224</v>
      </c>
      <c r="B212" s="50" t="s">
        <v>350</v>
      </c>
    </row>
    <row r="213" spans="1:3" x14ac:dyDescent="0.2">
      <c r="A213" s="56">
        <v>8259</v>
      </c>
      <c r="B213" s="50" t="s">
        <v>351</v>
      </c>
    </row>
    <row r="214" spans="1:3" x14ac:dyDescent="0.2">
      <c r="A214" s="60">
        <v>8288</v>
      </c>
      <c r="B214" s="50" t="s">
        <v>352</v>
      </c>
    </row>
    <row r="215" spans="1:3" x14ac:dyDescent="0.2">
      <c r="A215" s="60">
        <v>8297</v>
      </c>
      <c r="B215" s="50" t="s">
        <v>353</v>
      </c>
    </row>
    <row r="216" spans="1:3" x14ac:dyDescent="0.2">
      <c r="A216" s="56">
        <v>8330</v>
      </c>
      <c r="B216" s="50" t="s">
        <v>354</v>
      </c>
    </row>
    <row r="217" spans="1:3" x14ac:dyDescent="0.2">
      <c r="A217" s="56">
        <v>8330</v>
      </c>
      <c r="B217" s="50" t="s">
        <v>354</v>
      </c>
    </row>
    <row r="218" spans="1:3" x14ac:dyDescent="0.2">
      <c r="A218" s="56">
        <v>8346</v>
      </c>
      <c r="B218" s="50" t="s">
        <v>355</v>
      </c>
    </row>
    <row r="219" spans="1:3" x14ac:dyDescent="0.2">
      <c r="A219" s="60">
        <v>8387</v>
      </c>
      <c r="B219" s="50" t="s">
        <v>356</v>
      </c>
      <c r="C219" t="s">
        <v>126</v>
      </c>
    </row>
    <row r="220" spans="1:3" x14ac:dyDescent="0.2">
      <c r="A220" s="60">
        <v>8388</v>
      </c>
      <c r="B220" s="50" t="s">
        <v>357</v>
      </c>
      <c r="C220" t="s">
        <v>194</v>
      </c>
    </row>
    <row r="221" spans="1:3" x14ac:dyDescent="0.2">
      <c r="A221" s="60">
        <v>8389</v>
      </c>
      <c r="B221" s="50" t="s">
        <v>358</v>
      </c>
      <c r="C221" t="s">
        <v>126</v>
      </c>
    </row>
    <row r="222" spans="1:3" x14ac:dyDescent="0.2">
      <c r="A222" s="60">
        <v>8390</v>
      </c>
      <c r="B222" s="50" t="s">
        <v>359</v>
      </c>
      <c r="C222" t="s">
        <v>126</v>
      </c>
    </row>
    <row r="223" spans="1:3" x14ac:dyDescent="0.2">
      <c r="A223" s="60">
        <v>8392</v>
      </c>
      <c r="B223" s="50" t="s">
        <v>360</v>
      </c>
    </row>
    <row r="224" spans="1:3" x14ac:dyDescent="0.2">
      <c r="A224" s="51">
        <v>8655</v>
      </c>
      <c r="B224" s="50" t="s">
        <v>361</v>
      </c>
    </row>
    <row r="225" spans="1:2" x14ac:dyDescent="0.2">
      <c r="A225" s="60">
        <v>8812</v>
      </c>
      <c r="B225" s="50" t="s">
        <v>362</v>
      </c>
    </row>
    <row r="226" spans="1:2" x14ac:dyDescent="0.2">
      <c r="A226" s="60">
        <v>8850</v>
      </c>
      <c r="B226" s="50" t="s">
        <v>363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6"/>
  <sheetViews>
    <sheetView workbookViewId="0">
      <selection sqref="A1:D186"/>
    </sheetView>
  </sheetViews>
  <sheetFormatPr defaultRowHeight="12.75" x14ac:dyDescent="0.2"/>
  <cols>
    <col min="1" max="1" width="39.140625" bestFit="1" customWidth="1"/>
    <col min="2" max="3" width="9.140625" style="68"/>
    <col min="4" max="4" width="36.42578125" bestFit="1" customWidth="1"/>
  </cols>
  <sheetData>
    <row r="1" spans="1:4" x14ac:dyDescent="0.2">
      <c r="A1" s="50" t="s">
        <v>364</v>
      </c>
      <c r="B1" s="52" t="s">
        <v>365</v>
      </c>
      <c r="C1" s="52"/>
      <c r="D1" s="50" t="s">
        <v>123</v>
      </c>
    </row>
    <row r="2" spans="1:4" x14ac:dyDescent="0.2">
      <c r="A2" t="s">
        <v>366</v>
      </c>
      <c r="B2" s="68" t="s">
        <v>367</v>
      </c>
      <c r="D2" t="s">
        <v>125</v>
      </c>
    </row>
    <row r="3" spans="1:4" x14ac:dyDescent="0.2">
      <c r="A3" t="s">
        <v>368</v>
      </c>
      <c r="B3" s="68" t="s">
        <v>369</v>
      </c>
      <c r="C3" s="68" t="b">
        <f>B2=B3</f>
        <v>0</v>
      </c>
      <c r="D3" t="s">
        <v>127</v>
      </c>
    </row>
    <row r="4" spans="1:4" x14ac:dyDescent="0.2">
      <c r="A4" t="s">
        <v>370</v>
      </c>
      <c r="B4" s="68" t="s">
        <v>371</v>
      </c>
      <c r="C4" s="68" t="b">
        <f t="shared" ref="C4:C67" si="0">B3=B4</f>
        <v>0</v>
      </c>
      <c r="D4" t="s">
        <v>128</v>
      </c>
    </row>
    <row r="5" spans="1:4" x14ac:dyDescent="0.2">
      <c r="A5" t="s">
        <v>372</v>
      </c>
      <c r="B5" s="68" t="s">
        <v>373</v>
      </c>
      <c r="C5" s="68" t="b">
        <f t="shared" si="0"/>
        <v>0</v>
      </c>
      <c r="D5" t="s">
        <v>129</v>
      </c>
    </row>
    <row r="6" spans="1:4" x14ac:dyDescent="0.2">
      <c r="A6" t="s">
        <v>374</v>
      </c>
      <c r="B6" s="68" t="s">
        <v>375</v>
      </c>
      <c r="C6" s="68" t="b">
        <f t="shared" si="0"/>
        <v>0</v>
      </c>
      <c r="D6" t="s">
        <v>376</v>
      </c>
    </row>
    <row r="7" spans="1:4" x14ac:dyDescent="0.2">
      <c r="A7" t="s">
        <v>377</v>
      </c>
      <c r="B7" s="68" t="s">
        <v>375</v>
      </c>
      <c r="C7" s="68" t="b">
        <f t="shared" si="0"/>
        <v>1</v>
      </c>
      <c r="D7" t="s">
        <v>376</v>
      </c>
    </row>
    <row r="8" spans="1:4" x14ac:dyDescent="0.2">
      <c r="A8" t="s">
        <v>370</v>
      </c>
      <c r="B8" s="68" t="s">
        <v>378</v>
      </c>
      <c r="C8" s="68" t="b">
        <f t="shared" si="0"/>
        <v>0</v>
      </c>
      <c r="D8" t="s">
        <v>379</v>
      </c>
    </row>
    <row r="9" spans="1:4" x14ac:dyDescent="0.2">
      <c r="A9" t="s">
        <v>380</v>
      </c>
      <c r="B9" s="68" t="s">
        <v>381</v>
      </c>
      <c r="C9" s="68" t="b">
        <f t="shared" si="0"/>
        <v>0</v>
      </c>
      <c r="D9" t="s">
        <v>382</v>
      </c>
    </row>
    <row r="10" spans="1:4" x14ac:dyDescent="0.2">
      <c r="A10" t="s">
        <v>374</v>
      </c>
      <c r="B10" s="68" t="s">
        <v>383</v>
      </c>
      <c r="C10" s="68" t="b">
        <f t="shared" si="0"/>
        <v>0</v>
      </c>
      <c r="D10" t="s">
        <v>133</v>
      </c>
    </row>
    <row r="11" spans="1:4" x14ac:dyDescent="0.2">
      <c r="A11" t="s">
        <v>370</v>
      </c>
      <c r="B11" s="68" t="s">
        <v>384</v>
      </c>
      <c r="C11" s="68" t="b">
        <f t="shared" si="0"/>
        <v>0</v>
      </c>
      <c r="D11" t="s">
        <v>385</v>
      </c>
    </row>
    <row r="12" spans="1:4" x14ac:dyDescent="0.2">
      <c r="A12" t="s">
        <v>377</v>
      </c>
      <c r="B12" s="68" t="s">
        <v>384</v>
      </c>
      <c r="C12" s="68" t="b">
        <f t="shared" si="0"/>
        <v>1</v>
      </c>
      <c r="D12" t="s">
        <v>385</v>
      </c>
    </row>
    <row r="13" spans="1:4" x14ac:dyDescent="0.2">
      <c r="A13" t="s">
        <v>386</v>
      </c>
      <c r="B13" s="68" t="s">
        <v>387</v>
      </c>
      <c r="C13" s="68" t="b">
        <f t="shared" si="0"/>
        <v>0</v>
      </c>
      <c r="D13" t="s">
        <v>388</v>
      </c>
    </row>
    <row r="14" spans="1:4" x14ac:dyDescent="0.2">
      <c r="A14" t="s">
        <v>389</v>
      </c>
      <c r="B14" s="68" t="s">
        <v>390</v>
      </c>
      <c r="C14" s="68" t="b">
        <f t="shared" si="0"/>
        <v>0</v>
      </c>
      <c r="D14" t="s">
        <v>391</v>
      </c>
    </row>
    <row r="15" spans="1:4" x14ac:dyDescent="0.2">
      <c r="A15" t="s">
        <v>370</v>
      </c>
      <c r="B15" s="68" t="s">
        <v>392</v>
      </c>
      <c r="C15" s="68" t="b">
        <f t="shared" si="0"/>
        <v>0</v>
      </c>
      <c r="D15" t="s">
        <v>393</v>
      </c>
    </row>
    <row r="16" spans="1:4" x14ac:dyDescent="0.2">
      <c r="A16" t="s">
        <v>380</v>
      </c>
      <c r="B16" s="68" t="s">
        <v>394</v>
      </c>
      <c r="C16" s="68" t="b">
        <f t="shared" si="0"/>
        <v>0</v>
      </c>
      <c r="D16" t="s">
        <v>395</v>
      </c>
    </row>
    <row r="17" spans="1:4" x14ac:dyDescent="0.2">
      <c r="A17" t="s">
        <v>396</v>
      </c>
      <c r="B17" s="68" t="s">
        <v>397</v>
      </c>
      <c r="C17" s="68" t="b">
        <f t="shared" si="0"/>
        <v>0</v>
      </c>
      <c r="D17" t="s">
        <v>398</v>
      </c>
    </row>
    <row r="18" spans="1:4" x14ac:dyDescent="0.2">
      <c r="A18" t="s">
        <v>372</v>
      </c>
      <c r="B18" s="68" t="s">
        <v>399</v>
      </c>
      <c r="C18" s="68" t="b">
        <f t="shared" si="0"/>
        <v>0</v>
      </c>
      <c r="D18" t="s">
        <v>400</v>
      </c>
    </row>
    <row r="19" spans="1:4" x14ac:dyDescent="0.2">
      <c r="A19" t="s">
        <v>380</v>
      </c>
      <c r="B19" s="68" t="s">
        <v>401</v>
      </c>
      <c r="C19" s="68" t="b">
        <f t="shared" si="0"/>
        <v>0</v>
      </c>
      <c r="D19" t="s">
        <v>402</v>
      </c>
    </row>
    <row r="20" spans="1:4" x14ac:dyDescent="0.2">
      <c r="A20" t="s">
        <v>368</v>
      </c>
      <c r="B20" s="68" t="s">
        <v>403</v>
      </c>
      <c r="C20" s="68" t="b">
        <f t="shared" si="0"/>
        <v>0</v>
      </c>
      <c r="D20" t="s">
        <v>404</v>
      </c>
    </row>
    <row r="21" spans="1:4" x14ac:dyDescent="0.2">
      <c r="A21" t="s">
        <v>368</v>
      </c>
      <c r="B21" s="68" t="s">
        <v>405</v>
      </c>
      <c r="C21" s="68" t="b">
        <f t="shared" si="0"/>
        <v>0</v>
      </c>
      <c r="D21" t="s">
        <v>406</v>
      </c>
    </row>
    <row r="22" spans="1:4" x14ac:dyDescent="0.2">
      <c r="A22" t="s">
        <v>366</v>
      </c>
      <c r="B22" s="68" t="s">
        <v>407</v>
      </c>
      <c r="C22" s="68" t="b">
        <f t="shared" si="0"/>
        <v>0</v>
      </c>
      <c r="D22" t="s">
        <v>144</v>
      </c>
    </row>
    <row r="23" spans="1:4" x14ac:dyDescent="0.2">
      <c r="A23" t="s">
        <v>370</v>
      </c>
      <c r="B23" s="68" t="s">
        <v>408</v>
      </c>
      <c r="C23" s="68" t="b">
        <f t="shared" si="0"/>
        <v>0</v>
      </c>
      <c r="D23" t="s">
        <v>145</v>
      </c>
    </row>
    <row r="24" spans="1:4" x14ac:dyDescent="0.2">
      <c r="A24" t="s">
        <v>372</v>
      </c>
      <c r="B24" s="68" t="s">
        <v>409</v>
      </c>
      <c r="C24" s="68" t="b">
        <f t="shared" si="0"/>
        <v>0</v>
      </c>
      <c r="D24" t="s">
        <v>146</v>
      </c>
    </row>
    <row r="25" spans="1:4" x14ac:dyDescent="0.2">
      <c r="A25" t="s">
        <v>374</v>
      </c>
      <c r="B25" s="68" t="s">
        <v>410</v>
      </c>
      <c r="C25" s="68" t="b">
        <f t="shared" si="0"/>
        <v>0</v>
      </c>
      <c r="D25" t="s">
        <v>411</v>
      </c>
    </row>
    <row r="26" spans="1:4" x14ac:dyDescent="0.2">
      <c r="A26" t="s">
        <v>377</v>
      </c>
      <c r="B26" s="68" t="s">
        <v>410</v>
      </c>
      <c r="C26" s="68" t="b">
        <f t="shared" si="0"/>
        <v>1</v>
      </c>
      <c r="D26" t="s">
        <v>411</v>
      </c>
    </row>
    <row r="27" spans="1:4" x14ac:dyDescent="0.2">
      <c r="A27" t="s">
        <v>370</v>
      </c>
      <c r="B27" s="68" t="s">
        <v>412</v>
      </c>
      <c r="C27" s="68" t="b">
        <f t="shared" si="0"/>
        <v>0</v>
      </c>
      <c r="D27" t="s">
        <v>413</v>
      </c>
    </row>
    <row r="28" spans="1:4" x14ac:dyDescent="0.2">
      <c r="A28" t="s">
        <v>380</v>
      </c>
      <c r="B28" s="68" t="s">
        <v>414</v>
      </c>
      <c r="C28" s="68" t="b">
        <f t="shared" si="0"/>
        <v>0</v>
      </c>
      <c r="D28" t="s">
        <v>415</v>
      </c>
    </row>
    <row r="29" spans="1:4" x14ac:dyDescent="0.2">
      <c r="A29" t="s">
        <v>374</v>
      </c>
      <c r="B29" s="68" t="s">
        <v>416</v>
      </c>
      <c r="C29" s="68" t="b">
        <f t="shared" si="0"/>
        <v>0</v>
      </c>
      <c r="D29" t="s">
        <v>150</v>
      </c>
    </row>
    <row r="30" spans="1:4" x14ac:dyDescent="0.2">
      <c r="A30" t="s">
        <v>370</v>
      </c>
      <c r="B30" s="68" t="s">
        <v>417</v>
      </c>
      <c r="C30" s="68" t="b">
        <f t="shared" si="0"/>
        <v>0</v>
      </c>
      <c r="D30" t="s">
        <v>418</v>
      </c>
    </row>
    <row r="31" spans="1:4" x14ac:dyDescent="0.2">
      <c r="A31" t="s">
        <v>377</v>
      </c>
      <c r="B31" s="68" t="s">
        <v>417</v>
      </c>
      <c r="C31" s="68" t="b">
        <f t="shared" si="0"/>
        <v>1</v>
      </c>
      <c r="D31" t="s">
        <v>418</v>
      </c>
    </row>
    <row r="32" spans="1:4" x14ac:dyDescent="0.2">
      <c r="A32" t="s">
        <v>389</v>
      </c>
      <c r="B32" s="68" t="s">
        <v>419</v>
      </c>
      <c r="C32" s="68" t="b">
        <f t="shared" si="0"/>
        <v>0</v>
      </c>
      <c r="D32" t="s">
        <v>420</v>
      </c>
    </row>
    <row r="33" spans="1:4" x14ac:dyDescent="0.2">
      <c r="A33" t="s">
        <v>370</v>
      </c>
      <c r="B33" s="68" t="s">
        <v>421</v>
      </c>
      <c r="C33" s="68" t="b">
        <f t="shared" si="0"/>
        <v>0</v>
      </c>
      <c r="D33" t="s">
        <v>422</v>
      </c>
    </row>
    <row r="34" spans="1:4" x14ac:dyDescent="0.2">
      <c r="A34" t="s">
        <v>396</v>
      </c>
      <c r="B34" s="68" t="s">
        <v>423</v>
      </c>
      <c r="C34" s="68" t="b">
        <f t="shared" si="0"/>
        <v>0</v>
      </c>
      <c r="D34" t="s">
        <v>424</v>
      </c>
    </row>
    <row r="35" spans="1:4" x14ac:dyDescent="0.2">
      <c r="A35" t="s">
        <v>372</v>
      </c>
      <c r="B35" s="68" t="s">
        <v>425</v>
      </c>
      <c r="C35" s="68" t="b">
        <f t="shared" si="0"/>
        <v>0</v>
      </c>
      <c r="D35" t="s">
        <v>156</v>
      </c>
    </row>
    <row r="36" spans="1:4" x14ac:dyDescent="0.2">
      <c r="A36" t="s">
        <v>380</v>
      </c>
      <c r="B36" s="68" t="s">
        <v>426</v>
      </c>
      <c r="C36" s="68" t="b">
        <f t="shared" si="0"/>
        <v>0</v>
      </c>
      <c r="D36" t="s">
        <v>427</v>
      </c>
    </row>
    <row r="37" spans="1:4" x14ac:dyDescent="0.2">
      <c r="A37" t="s">
        <v>366</v>
      </c>
      <c r="B37" s="68" t="s">
        <v>428</v>
      </c>
      <c r="C37" s="68" t="b">
        <f t="shared" si="0"/>
        <v>0</v>
      </c>
      <c r="D37" t="s">
        <v>158</v>
      </c>
    </row>
    <row r="38" spans="1:4" x14ac:dyDescent="0.2">
      <c r="A38" t="s">
        <v>368</v>
      </c>
      <c r="B38" s="68" t="s">
        <v>429</v>
      </c>
      <c r="C38" s="68" t="b">
        <f t="shared" si="0"/>
        <v>0</v>
      </c>
      <c r="D38" t="s">
        <v>159</v>
      </c>
    </row>
    <row r="39" spans="1:4" x14ac:dyDescent="0.2">
      <c r="A39" t="s">
        <v>370</v>
      </c>
      <c r="B39" s="68" t="s">
        <v>430</v>
      </c>
      <c r="C39" s="68" t="b">
        <f t="shared" si="0"/>
        <v>0</v>
      </c>
      <c r="D39" t="s">
        <v>160</v>
      </c>
    </row>
    <row r="40" spans="1:4" x14ac:dyDescent="0.2">
      <c r="A40" t="s">
        <v>372</v>
      </c>
      <c r="B40" s="68" t="s">
        <v>431</v>
      </c>
      <c r="C40" s="68" t="b">
        <f t="shared" si="0"/>
        <v>0</v>
      </c>
      <c r="D40" t="s">
        <v>161</v>
      </c>
    </row>
    <row r="41" spans="1:4" x14ac:dyDescent="0.2">
      <c r="A41" t="s">
        <v>374</v>
      </c>
      <c r="B41" s="68" t="s">
        <v>432</v>
      </c>
      <c r="C41" s="68" t="b">
        <f t="shared" si="0"/>
        <v>0</v>
      </c>
      <c r="D41" t="s">
        <v>433</v>
      </c>
    </row>
    <row r="42" spans="1:4" x14ac:dyDescent="0.2">
      <c r="A42" t="s">
        <v>377</v>
      </c>
      <c r="B42" s="68" t="s">
        <v>432</v>
      </c>
      <c r="C42" s="68" t="b">
        <f t="shared" si="0"/>
        <v>1</v>
      </c>
      <c r="D42" t="s">
        <v>433</v>
      </c>
    </row>
    <row r="43" spans="1:4" x14ac:dyDescent="0.2">
      <c r="A43" t="s">
        <v>370</v>
      </c>
      <c r="B43" s="68" t="s">
        <v>434</v>
      </c>
      <c r="C43" s="68" t="b">
        <f t="shared" si="0"/>
        <v>0</v>
      </c>
      <c r="D43" t="s">
        <v>435</v>
      </c>
    </row>
    <row r="44" spans="1:4" x14ac:dyDescent="0.2">
      <c r="A44" t="s">
        <v>380</v>
      </c>
      <c r="B44" s="68" t="s">
        <v>436</v>
      </c>
      <c r="C44" s="68" t="b">
        <f t="shared" si="0"/>
        <v>0</v>
      </c>
      <c r="D44" t="s">
        <v>437</v>
      </c>
    </row>
    <row r="45" spans="1:4" x14ac:dyDescent="0.2">
      <c r="A45" t="s">
        <v>374</v>
      </c>
      <c r="B45" s="68" t="s">
        <v>438</v>
      </c>
      <c r="C45" s="68" t="b">
        <f t="shared" si="0"/>
        <v>0</v>
      </c>
      <c r="D45" t="s">
        <v>439</v>
      </c>
    </row>
    <row r="46" spans="1:4" x14ac:dyDescent="0.2">
      <c r="A46" t="s">
        <v>370</v>
      </c>
      <c r="B46" s="68" t="s">
        <v>440</v>
      </c>
      <c r="C46" s="68" t="b">
        <f t="shared" si="0"/>
        <v>0</v>
      </c>
      <c r="D46" t="s">
        <v>441</v>
      </c>
    </row>
    <row r="47" spans="1:4" x14ac:dyDescent="0.2">
      <c r="A47" t="s">
        <v>377</v>
      </c>
      <c r="B47" s="68" t="s">
        <v>440</v>
      </c>
      <c r="C47" s="68" t="b">
        <f t="shared" si="0"/>
        <v>1</v>
      </c>
      <c r="D47" t="s">
        <v>441</v>
      </c>
    </row>
    <row r="48" spans="1:4" x14ac:dyDescent="0.2">
      <c r="A48" t="s">
        <v>386</v>
      </c>
      <c r="B48" s="68" t="s">
        <v>442</v>
      </c>
      <c r="C48" s="68" t="b">
        <f t="shared" si="0"/>
        <v>0</v>
      </c>
      <c r="D48" t="s">
        <v>443</v>
      </c>
    </row>
    <row r="49" spans="1:4" x14ac:dyDescent="0.2">
      <c r="A49" t="s">
        <v>386</v>
      </c>
      <c r="B49" s="68" t="s">
        <v>442</v>
      </c>
      <c r="C49" s="68" t="b">
        <f t="shared" si="0"/>
        <v>1</v>
      </c>
      <c r="D49" t="s">
        <v>444</v>
      </c>
    </row>
    <row r="50" spans="1:4" x14ac:dyDescent="0.2">
      <c r="A50" t="s">
        <v>389</v>
      </c>
      <c r="B50" s="68" t="s">
        <v>445</v>
      </c>
      <c r="C50" s="68" t="b">
        <f t="shared" si="0"/>
        <v>0</v>
      </c>
      <c r="D50" t="s">
        <v>446</v>
      </c>
    </row>
    <row r="51" spans="1:4" x14ac:dyDescent="0.2">
      <c r="A51" t="s">
        <v>370</v>
      </c>
      <c r="B51" s="68" t="s">
        <v>447</v>
      </c>
      <c r="C51" s="68" t="b">
        <f t="shared" si="0"/>
        <v>0</v>
      </c>
      <c r="D51" t="s">
        <v>448</v>
      </c>
    </row>
    <row r="52" spans="1:4" x14ac:dyDescent="0.2">
      <c r="A52" t="s">
        <v>380</v>
      </c>
      <c r="B52" s="68" t="s">
        <v>449</v>
      </c>
      <c r="C52" s="68" t="b">
        <f t="shared" si="0"/>
        <v>0</v>
      </c>
      <c r="D52" t="s">
        <v>450</v>
      </c>
    </row>
    <row r="53" spans="1:4" x14ac:dyDescent="0.2">
      <c r="A53" t="s">
        <v>396</v>
      </c>
      <c r="B53" s="68" t="s">
        <v>451</v>
      </c>
      <c r="C53" s="68" t="b">
        <f t="shared" si="0"/>
        <v>0</v>
      </c>
      <c r="D53" t="s">
        <v>452</v>
      </c>
    </row>
    <row r="54" spans="1:4" x14ac:dyDescent="0.2">
      <c r="A54" t="s">
        <v>372</v>
      </c>
      <c r="B54" s="68" t="s">
        <v>453</v>
      </c>
      <c r="C54" s="68" t="b">
        <f t="shared" si="0"/>
        <v>0</v>
      </c>
      <c r="D54" t="s">
        <v>454</v>
      </c>
    </row>
    <row r="55" spans="1:4" x14ac:dyDescent="0.2">
      <c r="A55" t="s">
        <v>380</v>
      </c>
      <c r="B55" s="68" t="s">
        <v>455</v>
      </c>
      <c r="C55" s="68" t="b">
        <f t="shared" si="0"/>
        <v>0</v>
      </c>
      <c r="D55" t="s">
        <v>456</v>
      </c>
    </row>
    <row r="56" spans="1:4" x14ac:dyDescent="0.2">
      <c r="A56" t="s">
        <v>366</v>
      </c>
      <c r="B56" s="68" t="s">
        <v>457</v>
      </c>
      <c r="C56" s="68" t="b">
        <f t="shared" si="0"/>
        <v>0</v>
      </c>
      <c r="D56" t="s">
        <v>174</v>
      </c>
    </row>
    <row r="57" spans="1:4" x14ac:dyDescent="0.2">
      <c r="A57" t="s">
        <v>368</v>
      </c>
      <c r="B57" s="68" t="s">
        <v>458</v>
      </c>
      <c r="C57" s="68" t="b">
        <f t="shared" si="0"/>
        <v>0</v>
      </c>
      <c r="D57" t="s">
        <v>175</v>
      </c>
    </row>
    <row r="58" spans="1:4" x14ac:dyDescent="0.2">
      <c r="A58" t="s">
        <v>370</v>
      </c>
      <c r="B58" s="68" t="s">
        <v>459</v>
      </c>
      <c r="C58" s="68" t="b">
        <f t="shared" si="0"/>
        <v>0</v>
      </c>
      <c r="D58" t="s">
        <v>176</v>
      </c>
    </row>
    <row r="59" spans="1:4" x14ac:dyDescent="0.2">
      <c r="A59" t="s">
        <v>372</v>
      </c>
      <c r="B59" s="68" t="s">
        <v>460</v>
      </c>
      <c r="C59" s="68" t="b">
        <f t="shared" si="0"/>
        <v>0</v>
      </c>
      <c r="D59" t="s">
        <v>177</v>
      </c>
    </row>
    <row r="60" spans="1:4" x14ac:dyDescent="0.2">
      <c r="A60" t="s">
        <v>374</v>
      </c>
      <c r="B60" s="68" t="s">
        <v>461</v>
      </c>
      <c r="C60" s="68" t="b">
        <f t="shared" si="0"/>
        <v>0</v>
      </c>
      <c r="D60" t="s">
        <v>462</v>
      </c>
    </row>
    <row r="61" spans="1:4" x14ac:dyDescent="0.2">
      <c r="A61" t="s">
        <v>377</v>
      </c>
      <c r="B61" s="68" t="s">
        <v>461</v>
      </c>
      <c r="C61" s="68" t="b">
        <f t="shared" si="0"/>
        <v>1</v>
      </c>
      <c r="D61" t="s">
        <v>462</v>
      </c>
    </row>
    <row r="62" spans="1:4" x14ac:dyDescent="0.2">
      <c r="A62" t="s">
        <v>370</v>
      </c>
      <c r="B62" s="68" t="s">
        <v>463</v>
      </c>
      <c r="C62" s="68" t="b">
        <f t="shared" si="0"/>
        <v>0</v>
      </c>
      <c r="D62" t="s">
        <v>464</v>
      </c>
    </row>
    <row r="63" spans="1:4" x14ac:dyDescent="0.2">
      <c r="A63" t="s">
        <v>380</v>
      </c>
      <c r="B63" s="68" t="s">
        <v>465</v>
      </c>
      <c r="C63" s="68" t="b">
        <f t="shared" si="0"/>
        <v>0</v>
      </c>
      <c r="D63" t="s">
        <v>466</v>
      </c>
    </row>
    <row r="64" spans="1:4" x14ac:dyDescent="0.2">
      <c r="A64" t="s">
        <v>374</v>
      </c>
      <c r="B64" s="68" t="s">
        <v>467</v>
      </c>
      <c r="C64" s="68" t="b">
        <f t="shared" si="0"/>
        <v>0</v>
      </c>
      <c r="D64" t="s">
        <v>181</v>
      </c>
    </row>
    <row r="65" spans="1:4" x14ac:dyDescent="0.2">
      <c r="A65" t="s">
        <v>370</v>
      </c>
      <c r="B65" s="68" t="s">
        <v>468</v>
      </c>
      <c r="C65" s="68" t="b">
        <f t="shared" si="0"/>
        <v>0</v>
      </c>
      <c r="D65" t="s">
        <v>469</v>
      </c>
    </row>
    <row r="66" spans="1:4" x14ac:dyDescent="0.2">
      <c r="A66" t="s">
        <v>377</v>
      </c>
      <c r="B66" s="68" t="s">
        <v>468</v>
      </c>
      <c r="C66" s="68" t="b">
        <f t="shared" si="0"/>
        <v>1</v>
      </c>
      <c r="D66" t="s">
        <v>469</v>
      </c>
    </row>
    <row r="67" spans="1:4" x14ac:dyDescent="0.2">
      <c r="A67" t="s">
        <v>386</v>
      </c>
      <c r="B67" s="68" t="s">
        <v>470</v>
      </c>
      <c r="C67" s="68" t="b">
        <f t="shared" si="0"/>
        <v>0</v>
      </c>
      <c r="D67" t="s">
        <v>471</v>
      </c>
    </row>
    <row r="68" spans="1:4" x14ac:dyDescent="0.2">
      <c r="A68" t="s">
        <v>389</v>
      </c>
      <c r="B68" s="68" t="s">
        <v>472</v>
      </c>
      <c r="C68" s="68" t="b">
        <f t="shared" ref="C68:C131" si="1">B67=B68</f>
        <v>0</v>
      </c>
      <c r="D68" t="s">
        <v>473</v>
      </c>
    </row>
    <row r="69" spans="1:4" x14ac:dyDescent="0.2">
      <c r="A69" t="s">
        <v>370</v>
      </c>
      <c r="B69" s="68" t="s">
        <v>474</v>
      </c>
      <c r="C69" s="68" t="b">
        <f t="shared" si="1"/>
        <v>0</v>
      </c>
      <c r="D69" t="s">
        <v>475</v>
      </c>
    </row>
    <row r="70" spans="1:4" x14ac:dyDescent="0.2">
      <c r="A70" t="s">
        <v>380</v>
      </c>
      <c r="B70" s="68" t="s">
        <v>476</v>
      </c>
      <c r="C70" s="68" t="b">
        <f t="shared" si="1"/>
        <v>0</v>
      </c>
      <c r="D70" t="s">
        <v>477</v>
      </c>
    </row>
    <row r="71" spans="1:4" x14ac:dyDescent="0.2">
      <c r="A71" t="s">
        <v>396</v>
      </c>
      <c r="B71" s="68" t="s">
        <v>478</v>
      </c>
      <c r="C71" s="68" t="b">
        <f t="shared" si="1"/>
        <v>0</v>
      </c>
      <c r="D71" t="s">
        <v>479</v>
      </c>
    </row>
    <row r="72" spans="1:4" x14ac:dyDescent="0.2">
      <c r="A72" t="s">
        <v>372</v>
      </c>
      <c r="B72" s="68" t="s">
        <v>480</v>
      </c>
      <c r="C72" s="68" t="b">
        <f t="shared" si="1"/>
        <v>0</v>
      </c>
      <c r="D72" t="s">
        <v>481</v>
      </c>
    </row>
    <row r="73" spans="1:4" x14ac:dyDescent="0.2">
      <c r="A73" t="s">
        <v>380</v>
      </c>
      <c r="B73" s="68" t="s">
        <v>482</v>
      </c>
      <c r="C73" s="68" t="b">
        <f t="shared" si="1"/>
        <v>0</v>
      </c>
      <c r="D73" t="s">
        <v>483</v>
      </c>
    </row>
    <row r="74" spans="1:4" x14ac:dyDescent="0.2">
      <c r="A74" t="s">
        <v>484</v>
      </c>
      <c r="B74" s="68" t="s">
        <v>485</v>
      </c>
      <c r="C74" s="68" t="b">
        <f t="shared" si="1"/>
        <v>0</v>
      </c>
      <c r="D74" t="s">
        <v>486</v>
      </c>
    </row>
    <row r="75" spans="1:4" x14ac:dyDescent="0.2">
      <c r="A75" t="s">
        <v>484</v>
      </c>
      <c r="B75" s="68" t="s">
        <v>487</v>
      </c>
      <c r="C75" s="68" t="b">
        <f t="shared" si="1"/>
        <v>0</v>
      </c>
      <c r="D75" t="s">
        <v>488</v>
      </c>
    </row>
    <row r="76" spans="1:4" x14ac:dyDescent="0.2">
      <c r="A76" t="s">
        <v>484</v>
      </c>
      <c r="B76" s="68" t="s">
        <v>489</v>
      </c>
      <c r="C76" s="68" t="b">
        <f t="shared" si="1"/>
        <v>0</v>
      </c>
      <c r="D76" t="s">
        <v>193</v>
      </c>
    </row>
    <row r="77" spans="1:4" x14ac:dyDescent="0.2">
      <c r="A77" t="s">
        <v>484</v>
      </c>
      <c r="B77" s="68" t="s">
        <v>490</v>
      </c>
      <c r="C77" s="68" t="b">
        <f t="shared" si="1"/>
        <v>0</v>
      </c>
      <c r="D77" t="s">
        <v>491</v>
      </c>
    </row>
    <row r="78" spans="1:4" x14ac:dyDescent="0.2">
      <c r="A78" t="s">
        <v>484</v>
      </c>
      <c r="B78" s="68" t="s">
        <v>492</v>
      </c>
      <c r="C78" s="68" t="b">
        <f t="shared" si="1"/>
        <v>0</v>
      </c>
      <c r="D78" t="s">
        <v>493</v>
      </c>
    </row>
    <row r="79" spans="1:4" x14ac:dyDescent="0.2">
      <c r="A79" t="s">
        <v>494</v>
      </c>
      <c r="B79" s="68">
        <v>1030</v>
      </c>
      <c r="C79" s="68" t="b">
        <f t="shared" si="1"/>
        <v>0</v>
      </c>
      <c r="D79" t="s">
        <v>205</v>
      </c>
    </row>
    <row r="80" spans="1:4" x14ac:dyDescent="0.2">
      <c r="A80" t="s">
        <v>495</v>
      </c>
      <c r="B80" s="68">
        <v>1030</v>
      </c>
      <c r="C80" s="68" t="b">
        <f t="shared" si="1"/>
        <v>1</v>
      </c>
      <c r="D80" t="s">
        <v>205</v>
      </c>
    </row>
    <row r="81" spans="1:4" x14ac:dyDescent="0.2">
      <c r="A81" t="s">
        <v>494</v>
      </c>
      <c r="B81" s="68">
        <v>1040</v>
      </c>
      <c r="C81" s="68" t="b">
        <f t="shared" si="1"/>
        <v>0</v>
      </c>
      <c r="D81" t="s">
        <v>496</v>
      </c>
    </row>
    <row r="82" spans="1:4" x14ac:dyDescent="0.2">
      <c r="A82" t="s">
        <v>495</v>
      </c>
      <c r="B82" s="68">
        <v>1040</v>
      </c>
      <c r="C82" s="68" t="b">
        <f t="shared" si="1"/>
        <v>1</v>
      </c>
      <c r="D82" t="s">
        <v>496</v>
      </c>
    </row>
    <row r="83" spans="1:4" x14ac:dyDescent="0.2">
      <c r="A83" t="s">
        <v>494</v>
      </c>
      <c r="B83" s="68">
        <v>1041</v>
      </c>
      <c r="C83" s="68" t="b">
        <f t="shared" si="1"/>
        <v>0</v>
      </c>
      <c r="D83" t="s">
        <v>208</v>
      </c>
    </row>
    <row r="84" spans="1:4" x14ac:dyDescent="0.2">
      <c r="A84" t="s">
        <v>495</v>
      </c>
      <c r="B84" s="68">
        <v>1041</v>
      </c>
      <c r="C84" s="68" t="b">
        <f t="shared" si="1"/>
        <v>1</v>
      </c>
      <c r="D84" t="s">
        <v>208</v>
      </c>
    </row>
    <row r="85" spans="1:4" x14ac:dyDescent="0.2">
      <c r="A85" t="s">
        <v>495</v>
      </c>
      <c r="B85" s="68">
        <v>1043</v>
      </c>
      <c r="C85" s="68" t="b">
        <f t="shared" si="1"/>
        <v>0</v>
      </c>
      <c r="D85" t="s">
        <v>209</v>
      </c>
    </row>
    <row r="86" spans="1:4" x14ac:dyDescent="0.2">
      <c r="A86" t="s">
        <v>497</v>
      </c>
      <c r="B86" s="68">
        <v>1043</v>
      </c>
      <c r="C86" s="68" t="b">
        <f t="shared" si="1"/>
        <v>1</v>
      </c>
      <c r="D86" t="s">
        <v>209</v>
      </c>
    </row>
    <row r="87" spans="1:4" x14ac:dyDescent="0.2">
      <c r="A87" t="s">
        <v>495</v>
      </c>
      <c r="B87" s="68">
        <v>1046</v>
      </c>
      <c r="C87" s="68" t="b">
        <f t="shared" si="1"/>
        <v>0</v>
      </c>
      <c r="D87" t="s">
        <v>210</v>
      </c>
    </row>
    <row r="88" spans="1:4" x14ac:dyDescent="0.2">
      <c r="A88" t="s">
        <v>498</v>
      </c>
      <c r="B88" s="68">
        <v>1060</v>
      </c>
      <c r="C88" s="68" t="b">
        <f t="shared" si="1"/>
        <v>0</v>
      </c>
      <c r="D88" t="s">
        <v>211</v>
      </c>
    </row>
    <row r="89" spans="1:4" x14ac:dyDescent="0.2">
      <c r="A89" t="s">
        <v>498</v>
      </c>
      <c r="B89" s="68">
        <v>1062</v>
      </c>
      <c r="C89" s="68" t="b">
        <f t="shared" si="1"/>
        <v>0</v>
      </c>
      <c r="D89" t="s">
        <v>212</v>
      </c>
    </row>
    <row r="90" spans="1:4" x14ac:dyDescent="0.2">
      <c r="A90" t="s">
        <v>499</v>
      </c>
      <c r="B90" s="68">
        <v>1301</v>
      </c>
      <c r="C90" s="68" t="b">
        <f t="shared" si="1"/>
        <v>0</v>
      </c>
      <c r="D90" t="s">
        <v>213</v>
      </c>
    </row>
    <row r="91" spans="1:4" x14ac:dyDescent="0.2">
      <c r="A91" t="s">
        <v>499</v>
      </c>
      <c r="B91" s="68">
        <v>1302</v>
      </c>
      <c r="C91" s="68" t="b">
        <f t="shared" si="1"/>
        <v>0</v>
      </c>
      <c r="D91" t="s">
        <v>215</v>
      </c>
    </row>
    <row r="92" spans="1:4" x14ac:dyDescent="0.2">
      <c r="A92" t="s">
        <v>499</v>
      </c>
      <c r="B92" s="68">
        <v>1303</v>
      </c>
      <c r="C92" s="68" t="b">
        <f t="shared" si="1"/>
        <v>0</v>
      </c>
      <c r="D92" t="s">
        <v>216</v>
      </c>
    </row>
    <row r="93" spans="1:4" x14ac:dyDescent="0.2">
      <c r="A93" t="s">
        <v>499</v>
      </c>
      <c r="B93" s="68">
        <v>1304</v>
      </c>
      <c r="C93" s="68" t="b">
        <f t="shared" si="1"/>
        <v>0</v>
      </c>
      <c r="D93" t="s">
        <v>217</v>
      </c>
    </row>
    <row r="94" spans="1:4" x14ac:dyDescent="0.2">
      <c r="A94" t="s">
        <v>500</v>
      </c>
      <c r="B94" s="68">
        <v>1310</v>
      </c>
      <c r="C94" s="68" t="b">
        <f t="shared" si="1"/>
        <v>0</v>
      </c>
      <c r="D94" t="s">
        <v>218</v>
      </c>
    </row>
    <row r="95" spans="1:4" x14ac:dyDescent="0.2">
      <c r="A95" t="s">
        <v>500</v>
      </c>
      <c r="B95" s="68">
        <v>1315</v>
      </c>
      <c r="C95" s="68" t="b">
        <f t="shared" si="1"/>
        <v>0</v>
      </c>
      <c r="D95" t="s">
        <v>219</v>
      </c>
    </row>
    <row r="96" spans="1:4" x14ac:dyDescent="0.2">
      <c r="A96" t="s">
        <v>500</v>
      </c>
      <c r="B96" s="68">
        <v>1316</v>
      </c>
      <c r="C96" s="68" t="b">
        <f t="shared" si="1"/>
        <v>0</v>
      </c>
      <c r="D96" t="s">
        <v>220</v>
      </c>
    </row>
    <row r="97" spans="1:4" x14ac:dyDescent="0.2">
      <c r="A97" t="s">
        <v>501</v>
      </c>
      <c r="B97" s="68">
        <v>1320</v>
      </c>
      <c r="C97" s="68" t="b">
        <f t="shared" si="1"/>
        <v>0</v>
      </c>
      <c r="D97" t="s">
        <v>502</v>
      </c>
    </row>
    <row r="98" spans="1:4" x14ac:dyDescent="0.2">
      <c r="A98" t="s">
        <v>501</v>
      </c>
      <c r="B98" s="68">
        <v>1321</v>
      </c>
      <c r="C98" s="68" t="b">
        <f t="shared" si="1"/>
        <v>0</v>
      </c>
      <c r="D98" t="s">
        <v>222</v>
      </c>
    </row>
    <row r="99" spans="1:4" x14ac:dyDescent="0.2">
      <c r="A99" t="s">
        <v>501</v>
      </c>
      <c r="B99" s="68">
        <v>1322</v>
      </c>
      <c r="C99" s="68" t="b">
        <f t="shared" si="1"/>
        <v>0</v>
      </c>
      <c r="D99" t="s">
        <v>223</v>
      </c>
    </row>
    <row r="100" spans="1:4" x14ac:dyDescent="0.2">
      <c r="A100" t="s">
        <v>500</v>
      </c>
      <c r="B100" s="68">
        <v>1330</v>
      </c>
      <c r="C100" s="68" t="b">
        <f t="shared" si="1"/>
        <v>0</v>
      </c>
      <c r="D100" t="s">
        <v>503</v>
      </c>
    </row>
    <row r="101" spans="1:4" x14ac:dyDescent="0.2">
      <c r="A101" t="s">
        <v>500</v>
      </c>
      <c r="B101" s="68">
        <v>1399</v>
      </c>
      <c r="C101" s="68" t="b">
        <f t="shared" si="1"/>
        <v>0</v>
      </c>
      <c r="D101" t="s">
        <v>225</v>
      </c>
    </row>
    <row r="102" spans="1:4" x14ac:dyDescent="0.2">
      <c r="A102" t="s">
        <v>504</v>
      </c>
      <c r="B102" s="68">
        <v>1401</v>
      </c>
      <c r="C102" s="68" t="b">
        <f t="shared" si="1"/>
        <v>0</v>
      </c>
      <c r="D102" t="s">
        <v>226</v>
      </c>
    </row>
    <row r="103" spans="1:4" x14ac:dyDescent="0.2">
      <c r="A103" t="s">
        <v>504</v>
      </c>
      <c r="B103" s="68">
        <v>1408</v>
      </c>
      <c r="C103" s="68" t="b">
        <f t="shared" si="1"/>
        <v>0</v>
      </c>
      <c r="D103" t="s">
        <v>228</v>
      </c>
    </row>
    <row r="104" spans="1:4" x14ac:dyDescent="0.2">
      <c r="A104" t="s">
        <v>505</v>
      </c>
      <c r="B104" s="68">
        <v>1501</v>
      </c>
      <c r="C104" s="68" t="b">
        <f t="shared" si="1"/>
        <v>0</v>
      </c>
      <c r="D104" t="s">
        <v>229</v>
      </c>
    </row>
    <row r="105" spans="1:4" x14ac:dyDescent="0.2">
      <c r="A105" t="s">
        <v>505</v>
      </c>
      <c r="B105" s="68">
        <v>1510</v>
      </c>
      <c r="C105" s="68" t="b">
        <f t="shared" si="1"/>
        <v>0</v>
      </c>
      <c r="D105" t="s">
        <v>230</v>
      </c>
    </row>
    <row r="106" spans="1:4" x14ac:dyDescent="0.2">
      <c r="A106" t="s">
        <v>506</v>
      </c>
      <c r="B106" s="68">
        <v>2001</v>
      </c>
      <c r="C106" s="68" t="b">
        <f t="shared" si="1"/>
        <v>0</v>
      </c>
      <c r="D106" t="s">
        <v>507</v>
      </c>
    </row>
    <row r="107" spans="1:4" x14ac:dyDescent="0.2">
      <c r="A107" t="s">
        <v>506</v>
      </c>
      <c r="B107" s="68">
        <v>2002</v>
      </c>
      <c r="C107" s="68" t="b">
        <f t="shared" si="1"/>
        <v>0</v>
      </c>
      <c r="D107" t="s">
        <v>508</v>
      </c>
    </row>
    <row r="108" spans="1:4" x14ac:dyDescent="0.2">
      <c r="A108" t="s">
        <v>500</v>
      </c>
      <c r="B108" s="68">
        <v>2009</v>
      </c>
      <c r="C108" s="68" t="b">
        <f t="shared" si="1"/>
        <v>0</v>
      </c>
      <c r="D108" t="s">
        <v>509</v>
      </c>
    </row>
    <row r="109" spans="1:4" x14ac:dyDescent="0.2">
      <c r="A109" t="s">
        <v>510</v>
      </c>
      <c r="B109" s="68">
        <v>2012</v>
      </c>
      <c r="C109" s="68" t="b">
        <f t="shared" si="1"/>
        <v>0</v>
      </c>
      <c r="D109" t="s">
        <v>248</v>
      </c>
    </row>
    <row r="110" spans="1:4" x14ac:dyDescent="0.2">
      <c r="A110" t="s">
        <v>511</v>
      </c>
      <c r="B110" s="68">
        <v>2012</v>
      </c>
      <c r="C110" s="68" t="b">
        <f t="shared" si="1"/>
        <v>1</v>
      </c>
      <c r="D110" t="s">
        <v>512</v>
      </c>
    </row>
    <row r="111" spans="1:4" x14ac:dyDescent="0.2">
      <c r="A111" t="s">
        <v>510</v>
      </c>
      <c r="B111" s="68">
        <v>2014</v>
      </c>
      <c r="C111" s="68" t="b">
        <f t="shared" si="1"/>
        <v>0</v>
      </c>
      <c r="D111" t="s">
        <v>249</v>
      </c>
    </row>
    <row r="112" spans="1:4" x14ac:dyDescent="0.2">
      <c r="A112" t="s">
        <v>511</v>
      </c>
      <c r="B112" s="68">
        <v>2014</v>
      </c>
      <c r="C112" s="68" t="b">
        <f t="shared" si="1"/>
        <v>1</v>
      </c>
      <c r="D112" t="s">
        <v>249</v>
      </c>
    </row>
    <row r="113" spans="1:4" x14ac:dyDescent="0.2">
      <c r="A113" t="s">
        <v>513</v>
      </c>
      <c r="B113" s="68">
        <v>2017</v>
      </c>
      <c r="C113" s="68" t="b">
        <f t="shared" si="1"/>
        <v>0</v>
      </c>
      <c r="D113" t="s">
        <v>250</v>
      </c>
    </row>
    <row r="114" spans="1:4" x14ac:dyDescent="0.2">
      <c r="A114" t="s">
        <v>513</v>
      </c>
      <c r="B114" s="68">
        <v>2021</v>
      </c>
      <c r="C114" s="68" t="b">
        <f t="shared" si="1"/>
        <v>0</v>
      </c>
      <c r="D114" t="s">
        <v>514</v>
      </c>
    </row>
    <row r="115" spans="1:4" x14ac:dyDescent="0.2">
      <c r="A115" t="s">
        <v>510</v>
      </c>
      <c r="B115" s="68">
        <v>2040</v>
      </c>
      <c r="C115" s="68" t="b">
        <f t="shared" si="1"/>
        <v>0</v>
      </c>
      <c r="D115" t="s">
        <v>515</v>
      </c>
    </row>
    <row r="116" spans="1:4" x14ac:dyDescent="0.2">
      <c r="A116" t="s">
        <v>506</v>
      </c>
      <c r="B116" s="68">
        <v>2047</v>
      </c>
      <c r="C116" s="68" t="b">
        <f t="shared" si="1"/>
        <v>0</v>
      </c>
      <c r="D116" t="s">
        <v>255</v>
      </c>
    </row>
    <row r="117" spans="1:4" x14ac:dyDescent="0.2">
      <c r="A117" t="s">
        <v>495</v>
      </c>
      <c r="B117" s="68">
        <v>2070</v>
      </c>
      <c r="C117" s="68" t="b">
        <f t="shared" si="1"/>
        <v>0</v>
      </c>
      <c r="D117" t="s">
        <v>256</v>
      </c>
    </row>
    <row r="118" spans="1:4" x14ac:dyDescent="0.2">
      <c r="A118" t="s">
        <v>516</v>
      </c>
      <c r="B118" s="68">
        <v>2121</v>
      </c>
      <c r="C118" s="68" t="b">
        <f t="shared" si="1"/>
        <v>0</v>
      </c>
      <c r="D118" t="s">
        <v>517</v>
      </c>
    </row>
    <row r="119" spans="1:4" x14ac:dyDescent="0.2">
      <c r="A119" t="s">
        <v>513</v>
      </c>
      <c r="B119" s="68">
        <v>2202</v>
      </c>
      <c r="C119" s="68" t="b">
        <f t="shared" si="1"/>
        <v>0</v>
      </c>
      <c r="D119" t="s">
        <v>518</v>
      </c>
    </row>
    <row r="120" spans="1:4" x14ac:dyDescent="0.2">
      <c r="A120" t="s">
        <v>513</v>
      </c>
      <c r="B120" s="68">
        <v>2205</v>
      </c>
      <c r="C120" s="68" t="b">
        <f t="shared" si="1"/>
        <v>0</v>
      </c>
      <c r="D120" t="s">
        <v>519</v>
      </c>
    </row>
    <row r="121" spans="1:4" x14ac:dyDescent="0.2">
      <c r="A121" t="s">
        <v>513</v>
      </c>
      <c r="B121" s="68">
        <v>2230</v>
      </c>
      <c r="C121" s="68" t="b">
        <f t="shared" si="1"/>
        <v>0</v>
      </c>
      <c r="D121" t="s">
        <v>260</v>
      </c>
    </row>
    <row r="122" spans="1:4" x14ac:dyDescent="0.2">
      <c r="A122" t="s">
        <v>498</v>
      </c>
      <c r="B122" s="68">
        <v>2300</v>
      </c>
      <c r="C122" s="68" t="b">
        <f t="shared" si="1"/>
        <v>0</v>
      </c>
      <c r="D122" t="s">
        <v>261</v>
      </c>
    </row>
    <row r="123" spans="1:4" x14ac:dyDescent="0.2">
      <c r="A123" t="s">
        <v>500</v>
      </c>
      <c r="B123" s="68">
        <v>2601</v>
      </c>
      <c r="C123" s="68" t="b">
        <f t="shared" si="1"/>
        <v>0</v>
      </c>
      <c r="D123" t="s">
        <v>520</v>
      </c>
    </row>
    <row r="124" spans="1:4" x14ac:dyDescent="0.2">
      <c r="A124" t="s">
        <v>484</v>
      </c>
      <c r="B124" s="68" t="s">
        <v>521</v>
      </c>
      <c r="C124" s="68" t="b">
        <f t="shared" si="1"/>
        <v>0</v>
      </c>
      <c r="D124" t="s">
        <v>522</v>
      </c>
    </row>
    <row r="125" spans="1:4" x14ac:dyDescent="0.2">
      <c r="A125" t="s">
        <v>500</v>
      </c>
      <c r="B125" s="68">
        <v>2655</v>
      </c>
      <c r="C125" s="68" t="b">
        <f t="shared" si="1"/>
        <v>0</v>
      </c>
      <c r="D125" t="s">
        <v>264</v>
      </c>
    </row>
    <row r="126" spans="1:4" x14ac:dyDescent="0.2">
      <c r="A126" t="s">
        <v>495</v>
      </c>
      <c r="B126" s="68">
        <v>2905</v>
      </c>
      <c r="C126" s="68" t="b">
        <f t="shared" si="1"/>
        <v>0</v>
      </c>
      <c r="D126" t="s">
        <v>265</v>
      </c>
    </row>
    <row r="127" spans="1:4" x14ac:dyDescent="0.2">
      <c r="A127" t="s">
        <v>484</v>
      </c>
      <c r="B127" s="68">
        <v>2906</v>
      </c>
      <c r="C127" s="68" t="b">
        <f t="shared" si="1"/>
        <v>0</v>
      </c>
      <c r="D127" t="s">
        <v>523</v>
      </c>
    </row>
    <row r="128" spans="1:4" x14ac:dyDescent="0.2">
      <c r="A128" t="s">
        <v>524</v>
      </c>
      <c r="B128" s="68">
        <v>2911</v>
      </c>
      <c r="C128" s="68" t="b">
        <f t="shared" si="1"/>
        <v>0</v>
      </c>
      <c r="D128" t="s">
        <v>525</v>
      </c>
    </row>
    <row r="129" spans="1:4" x14ac:dyDescent="0.2">
      <c r="A129" t="s">
        <v>497</v>
      </c>
      <c r="B129" s="68">
        <v>2977</v>
      </c>
      <c r="C129" s="68" t="b">
        <f t="shared" si="1"/>
        <v>0</v>
      </c>
      <c r="D129" t="s">
        <v>268</v>
      </c>
    </row>
    <row r="130" spans="1:4" x14ac:dyDescent="0.2">
      <c r="A130" t="s">
        <v>516</v>
      </c>
      <c r="B130" s="68">
        <v>2993</v>
      </c>
      <c r="C130" s="68" t="b">
        <f t="shared" si="1"/>
        <v>0</v>
      </c>
      <c r="D130" t="s">
        <v>269</v>
      </c>
    </row>
    <row r="131" spans="1:4" x14ac:dyDescent="0.2">
      <c r="A131" t="s">
        <v>497</v>
      </c>
      <c r="B131" s="68">
        <v>2999</v>
      </c>
      <c r="C131" s="68" t="b">
        <f t="shared" si="1"/>
        <v>0</v>
      </c>
      <c r="D131" t="s">
        <v>270</v>
      </c>
    </row>
    <row r="132" spans="1:4" x14ac:dyDescent="0.2">
      <c r="A132" t="s">
        <v>526</v>
      </c>
      <c r="B132" s="68">
        <v>3103</v>
      </c>
      <c r="C132" s="68" t="b">
        <f t="shared" ref="C132:C186" si="2">B131=B132</f>
        <v>0</v>
      </c>
      <c r="D132" t="s">
        <v>527</v>
      </c>
    </row>
    <row r="133" spans="1:4" x14ac:dyDescent="0.2">
      <c r="A133" t="s">
        <v>526</v>
      </c>
      <c r="B133" s="68">
        <v>3105</v>
      </c>
      <c r="C133" s="68" t="b">
        <f t="shared" si="2"/>
        <v>0</v>
      </c>
      <c r="D133" t="s">
        <v>528</v>
      </c>
    </row>
    <row r="134" spans="1:4" x14ac:dyDescent="0.2">
      <c r="A134" t="s">
        <v>529</v>
      </c>
      <c r="B134" s="68">
        <v>3201</v>
      </c>
      <c r="C134" s="68" t="b">
        <f t="shared" si="2"/>
        <v>0</v>
      </c>
      <c r="D134" t="s">
        <v>530</v>
      </c>
    </row>
    <row r="135" spans="1:4" x14ac:dyDescent="0.2">
      <c r="A135" t="s">
        <v>531</v>
      </c>
      <c r="B135" s="68">
        <v>3206</v>
      </c>
      <c r="C135" s="68" t="b">
        <f t="shared" si="2"/>
        <v>0</v>
      </c>
      <c r="D135" t="s">
        <v>276</v>
      </c>
    </row>
    <row r="136" spans="1:4" x14ac:dyDescent="0.2">
      <c r="A136" t="s">
        <v>529</v>
      </c>
      <c r="B136" s="68">
        <v>3401</v>
      </c>
      <c r="C136" s="68" t="b">
        <f t="shared" si="2"/>
        <v>0</v>
      </c>
      <c r="D136" t="s">
        <v>532</v>
      </c>
    </row>
    <row r="137" spans="1:4" x14ac:dyDescent="0.2">
      <c r="A137" t="s">
        <v>510</v>
      </c>
      <c r="B137" s="68">
        <v>4001</v>
      </c>
      <c r="C137" s="68" t="b">
        <f t="shared" si="2"/>
        <v>0</v>
      </c>
      <c r="D137" t="s">
        <v>278</v>
      </c>
    </row>
    <row r="138" spans="1:4" x14ac:dyDescent="0.2">
      <c r="A138" t="s">
        <v>511</v>
      </c>
      <c r="B138" s="68">
        <v>4001</v>
      </c>
      <c r="C138" s="68" t="b">
        <f t="shared" si="2"/>
        <v>1</v>
      </c>
      <c r="D138" t="s">
        <v>278</v>
      </c>
    </row>
    <row r="139" spans="1:4" x14ac:dyDescent="0.2">
      <c r="A139" t="s">
        <v>510</v>
      </c>
      <c r="B139" s="68">
        <v>4003</v>
      </c>
      <c r="C139" s="68" t="b">
        <f t="shared" si="2"/>
        <v>0</v>
      </c>
      <c r="D139" t="s">
        <v>279</v>
      </c>
    </row>
    <row r="140" spans="1:4" x14ac:dyDescent="0.2">
      <c r="A140" t="s">
        <v>281</v>
      </c>
      <c r="B140" s="68">
        <v>4011</v>
      </c>
      <c r="C140" s="68" t="b">
        <f t="shared" si="2"/>
        <v>0</v>
      </c>
      <c r="D140" t="s">
        <v>281</v>
      </c>
    </row>
    <row r="141" spans="1:4" x14ac:dyDescent="0.2">
      <c r="A141" t="s">
        <v>281</v>
      </c>
      <c r="B141" s="68">
        <v>4012</v>
      </c>
      <c r="C141" s="68" t="b">
        <f t="shared" si="2"/>
        <v>0</v>
      </c>
      <c r="D141" t="s">
        <v>533</v>
      </c>
    </row>
    <row r="142" spans="1:4" x14ac:dyDescent="0.2">
      <c r="A142" t="s">
        <v>510</v>
      </c>
      <c r="B142" s="68">
        <v>4015</v>
      </c>
      <c r="C142" s="68" t="b">
        <f t="shared" si="2"/>
        <v>0</v>
      </c>
      <c r="D142" t="s">
        <v>283</v>
      </c>
    </row>
    <row r="143" spans="1:4" x14ac:dyDescent="0.2">
      <c r="A143" t="s">
        <v>484</v>
      </c>
      <c r="B143" s="68">
        <v>4016</v>
      </c>
      <c r="C143" s="68" t="b">
        <f t="shared" si="2"/>
        <v>0</v>
      </c>
      <c r="D143" t="s">
        <v>534</v>
      </c>
    </row>
    <row r="144" spans="1:4" x14ac:dyDescent="0.2">
      <c r="A144" t="s">
        <v>506</v>
      </c>
      <c r="B144" s="68">
        <v>4026</v>
      </c>
      <c r="C144" s="68" t="b">
        <f t="shared" si="2"/>
        <v>0</v>
      </c>
      <c r="D144" t="s">
        <v>285</v>
      </c>
    </row>
    <row r="145" spans="1:4" x14ac:dyDescent="0.2">
      <c r="A145" t="s">
        <v>510</v>
      </c>
      <c r="B145" s="68">
        <v>4026</v>
      </c>
      <c r="C145" s="68" t="b">
        <f t="shared" si="2"/>
        <v>1</v>
      </c>
      <c r="D145" t="s">
        <v>285</v>
      </c>
    </row>
    <row r="146" spans="1:4" x14ac:dyDescent="0.2">
      <c r="A146" t="s">
        <v>510</v>
      </c>
      <c r="B146" s="68">
        <v>4028</v>
      </c>
      <c r="C146" s="68" t="b">
        <f t="shared" si="2"/>
        <v>0</v>
      </c>
      <c r="D146" t="s">
        <v>286</v>
      </c>
    </row>
    <row r="147" spans="1:4" x14ac:dyDescent="0.2">
      <c r="A147" t="s">
        <v>506</v>
      </c>
      <c r="B147" s="68">
        <v>4076</v>
      </c>
      <c r="C147" s="68" t="b">
        <f t="shared" si="2"/>
        <v>0</v>
      </c>
      <c r="D147" t="s">
        <v>287</v>
      </c>
    </row>
    <row r="148" spans="1:4" x14ac:dyDescent="0.2">
      <c r="A148" t="s">
        <v>510</v>
      </c>
      <c r="B148" s="68">
        <v>4099</v>
      </c>
      <c r="C148" s="68" t="b">
        <f t="shared" si="2"/>
        <v>0</v>
      </c>
      <c r="D148" t="s">
        <v>288</v>
      </c>
    </row>
    <row r="149" spans="1:4" x14ac:dyDescent="0.2">
      <c r="A149" t="s">
        <v>511</v>
      </c>
      <c r="B149" s="68">
        <v>4099</v>
      </c>
      <c r="C149" s="68" t="b">
        <f t="shared" si="2"/>
        <v>1</v>
      </c>
      <c r="D149" t="s">
        <v>288</v>
      </c>
    </row>
    <row r="150" spans="1:4" x14ac:dyDescent="0.2">
      <c r="A150" t="s">
        <v>526</v>
      </c>
      <c r="B150" s="68">
        <v>4110</v>
      </c>
      <c r="C150" s="68" t="b">
        <f t="shared" si="2"/>
        <v>0</v>
      </c>
      <c r="D150" t="s">
        <v>535</v>
      </c>
    </row>
    <row r="151" spans="1:4" x14ac:dyDescent="0.2">
      <c r="A151" t="s">
        <v>484</v>
      </c>
      <c r="B151" s="68">
        <v>4113</v>
      </c>
      <c r="C151" s="68" t="b">
        <f t="shared" si="2"/>
        <v>0</v>
      </c>
      <c r="D151" t="s">
        <v>290</v>
      </c>
    </row>
    <row r="152" spans="1:4" x14ac:dyDescent="0.2">
      <c r="A152" t="s">
        <v>536</v>
      </c>
      <c r="B152" s="68">
        <v>4118</v>
      </c>
      <c r="C152" s="68" t="b">
        <f t="shared" si="2"/>
        <v>0</v>
      </c>
      <c r="D152" t="s">
        <v>537</v>
      </c>
    </row>
    <row r="153" spans="1:4" x14ac:dyDescent="0.2">
      <c r="A153" t="s">
        <v>531</v>
      </c>
      <c r="B153" s="68">
        <v>4202</v>
      </c>
      <c r="C153" s="68" t="b">
        <f t="shared" si="2"/>
        <v>0</v>
      </c>
      <c r="D153" t="s">
        <v>538</v>
      </c>
    </row>
    <row r="154" spans="1:4" x14ac:dyDescent="0.2">
      <c r="A154" t="s">
        <v>484</v>
      </c>
      <c r="B154" s="68">
        <v>4203</v>
      </c>
      <c r="C154" s="68" t="b">
        <f t="shared" si="2"/>
        <v>0</v>
      </c>
      <c r="D154" t="s">
        <v>539</v>
      </c>
    </row>
    <row r="155" spans="1:4" x14ac:dyDescent="0.2">
      <c r="A155" t="s">
        <v>497</v>
      </c>
      <c r="B155" s="68">
        <v>4508</v>
      </c>
      <c r="C155" s="68" t="b">
        <f t="shared" si="2"/>
        <v>0</v>
      </c>
      <c r="D155" t="s">
        <v>540</v>
      </c>
    </row>
    <row r="156" spans="1:4" x14ac:dyDescent="0.2">
      <c r="A156" t="s">
        <v>497</v>
      </c>
      <c r="B156" s="68">
        <v>4923</v>
      </c>
      <c r="C156" s="68" t="b">
        <f t="shared" si="2"/>
        <v>0</v>
      </c>
      <c r="D156" t="s">
        <v>296</v>
      </c>
    </row>
    <row r="157" spans="1:4" x14ac:dyDescent="0.2">
      <c r="A157" t="s">
        <v>541</v>
      </c>
      <c r="B157" s="68">
        <v>4965</v>
      </c>
      <c r="C157" s="68" t="b">
        <f t="shared" si="2"/>
        <v>0</v>
      </c>
      <c r="D157" t="s">
        <v>542</v>
      </c>
    </row>
    <row r="158" spans="1:4" x14ac:dyDescent="0.2">
      <c r="A158" t="s">
        <v>541</v>
      </c>
      <c r="B158" s="68">
        <v>4966</v>
      </c>
      <c r="C158" s="68" t="b">
        <f t="shared" si="2"/>
        <v>0</v>
      </c>
      <c r="D158" t="s">
        <v>543</v>
      </c>
    </row>
    <row r="159" spans="1:4" x14ac:dyDescent="0.2">
      <c r="A159" t="s">
        <v>541</v>
      </c>
      <c r="B159" s="68">
        <v>4967</v>
      </c>
      <c r="C159" s="68" t="b">
        <f t="shared" si="2"/>
        <v>0</v>
      </c>
      <c r="D159" t="s">
        <v>544</v>
      </c>
    </row>
    <row r="160" spans="1:4" x14ac:dyDescent="0.2">
      <c r="A160" t="s">
        <v>484</v>
      </c>
      <c r="B160" s="68">
        <v>4967</v>
      </c>
      <c r="C160" s="68" t="b">
        <f t="shared" si="2"/>
        <v>1</v>
      </c>
      <c r="D160" t="s">
        <v>545</v>
      </c>
    </row>
    <row r="161" spans="1:4" x14ac:dyDescent="0.2">
      <c r="A161" t="s">
        <v>541</v>
      </c>
      <c r="B161" s="68">
        <v>4968</v>
      </c>
      <c r="C161" s="68" t="b">
        <f t="shared" si="2"/>
        <v>0</v>
      </c>
      <c r="D161" t="s">
        <v>546</v>
      </c>
    </row>
    <row r="162" spans="1:4" x14ac:dyDescent="0.2">
      <c r="A162" t="s">
        <v>547</v>
      </c>
      <c r="B162" s="68">
        <v>6334</v>
      </c>
      <c r="C162" s="68" t="b">
        <f t="shared" si="2"/>
        <v>0</v>
      </c>
      <c r="D162" t="s">
        <v>309</v>
      </c>
    </row>
    <row r="163" spans="1:4" x14ac:dyDescent="0.2">
      <c r="A163" t="s">
        <v>529</v>
      </c>
      <c r="B163" s="68">
        <v>6349</v>
      </c>
      <c r="C163" s="68" t="b">
        <f t="shared" si="2"/>
        <v>0</v>
      </c>
      <c r="D163" t="s">
        <v>548</v>
      </c>
    </row>
    <row r="164" spans="1:4" x14ac:dyDescent="0.2">
      <c r="A164" t="s">
        <v>506</v>
      </c>
      <c r="B164" s="68">
        <v>6811</v>
      </c>
      <c r="C164" s="68" t="b">
        <f t="shared" si="2"/>
        <v>0</v>
      </c>
      <c r="D164" t="s">
        <v>314</v>
      </c>
    </row>
    <row r="165" spans="1:4" x14ac:dyDescent="0.2">
      <c r="A165" t="s">
        <v>547</v>
      </c>
      <c r="B165" s="68">
        <v>6811</v>
      </c>
      <c r="C165" s="68" t="b">
        <f t="shared" si="2"/>
        <v>1</v>
      </c>
      <c r="D165" t="s">
        <v>314</v>
      </c>
    </row>
    <row r="166" spans="1:4" x14ac:dyDescent="0.2">
      <c r="A166" t="s">
        <v>547</v>
      </c>
      <c r="B166" s="68">
        <v>6831</v>
      </c>
      <c r="C166" s="68" t="b">
        <f t="shared" si="2"/>
        <v>0</v>
      </c>
      <c r="D166" t="s">
        <v>549</v>
      </c>
    </row>
    <row r="167" spans="1:4" x14ac:dyDescent="0.2">
      <c r="A167" t="s">
        <v>529</v>
      </c>
      <c r="B167" s="68">
        <v>6850</v>
      </c>
      <c r="C167" s="68" t="b">
        <f t="shared" si="2"/>
        <v>0</v>
      </c>
      <c r="D167" t="s">
        <v>550</v>
      </c>
    </row>
    <row r="168" spans="1:4" x14ac:dyDescent="0.2">
      <c r="A168" t="s">
        <v>551</v>
      </c>
      <c r="B168" s="68">
        <v>7602</v>
      </c>
      <c r="C168" s="68" t="b">
        <f t="shared" si="2"/>
        <v>0</v>
      </c>
      <c r="D168" t="s">
        <v>552</v>
      </c>
    </row>
    <row r="169" spans="1:4" x14ac:dyDescent="0.2">
      <c r="A169" t="s">
        <v>551</v>
      </c>
      <c r="B169" s="68">
        <v>7602</v>
      </c>
      <c r="C169" s="68" t="b">
        <f t="shared" si="2"/>
        <v>1</v>
      </c>
      <c r="D169" t="s">
        <v>552</v>
      </c>
    </row>
    <row r="170" spans="1:4" x14ac:dyDescent="0.2">
      <c r="A170" t="s">
        <v>551</v>
      </c>
      <c r="B170" s="68">
        <v>7602</v>
      </c>
      <c r="C170" s="68" t="b">
        <f t="shared" si="2"/>
        <v>1</v>
      </c>
      <c r="D170" t="s">
        <v>552</v>
      </c>
    </row>
    <row r="171" spans="1:4" x14ac:dyDescent="0.2">
      <c r="A171" t="s">
        <v>551</v>
      </c>
      <c r="B171" s="68">
        <v>7602</v>
      </c>
      <c r="C171" s="68" t="b">
        <f t="shared" si="2"/>
        <v>1</v>
      </c>
      <c r="D171" t="s">
        <v>552</v>
      </c>
    </row>
    <row r="172" spans="1:4" x14ac:dyDescent="0.2">
      <c r="A172" t="s">
        <v>551</v>
      </c>
      <c r="B172" s="68">
        <v>7602</v>
      </c>
      <c r="C172" s="68" t="b">
        <f t="shared" si="2"/>
        <v>1</v>
      </c>
      <c r="D172" t="s">
        <v>552</v>
      </c>
    </row>
    <row r="173" spans="1:4" x14ac:dyDescent="0.2">
      <c r="A173" t="s">
        <v>495</v>
      </c>
      <c r="B173" s="68">
        <v>8026</v>
      </c>
      <c r="C173" s="68" t="b">
        <f t="shared" si="2"/>
        <v>0</v>
      </c>
      <c r="D173" t="s">
        <v>553</v>
      </c>
    </row>
    <row r="174" spans="1:4" x14ac:dyDescent="0.2">
      <c r="A174" t="s">
        <v>547</v>
      </c>
      <c r="B174" s="68">
        <v>8124</v>
      </c>
      <c r="C174" s="68" t="b">
        <f t="shared" si="2"/>
        <v>0</v>
      </c>
      <c r="D174" t="s">
        <v>554</v>
      </c>
    </row>
    <row r="175" spans="1:4" x14ac:dyDescent="0.2">
      <c r="A175" t="s">
        <v>547</v>
      </c>
      <c r="B175" s="68">
        <v>8288</v>
      </c>
      <c r="C175" s="68" t="b">
        <f t="shared" si="2"/>
        <v>0</v>
      </c>
      <c r="D175" t="s">
        <v>555</v>
      </c>
    </row>
    <row r="176" spans="1:4" x14ac:dyDescent="0.2">
      <c r="A176" t="s">
        <v>498</v>
      </c>
      <c r="B176" s="68">
        <v>8346</v>
      </c>
      <c r="C176" s="68" t="b">
        <f t="shared" si="2"/>
        <v>0</v>
      </c>
      <c r="D176" t="s">
        <v>556</v>
      </c>
    </row>
    <row r="177" spans="1:4" x14ac:dyDescent="0.2">
      <c r="A177" t="s">
        <v>374</v>
      </c>
      <c r="B177" s="68">
        <v>8387</v>
      </c>
      <c r="C177" s="68" t="b">
        <f t="shared" si="2"/>
        <v>0</v>
      </c>
      <c r="D177" t="s">
        <v>557</v>
      </c>
    </row>
    <row r="178" spans="1:4" x14ac:dyDescent="0.2">
      <c r="A178" t="s">
        <v>386</v>
      </c>
      <c r="B178" s="68">
        <v>8387</v>
      </c>
      <c r="C178" s="68" t="b">
        <f t="shared" si="2"/>
        <v>1</v>
      </c>
      <c r="D178" t="s">
        <v>557</v>
      </c>
    </row>
    <row r="179" spans="1:4" x14ac:dyDescent="0.2">
      <c r="A179" t="s">
        <v>370</v>
      </c>
      <c r="B179" s="68">
        <v>8387</v>
      </c>
      <c r="C179" s="68" t="b">
        <f t="shared" si="2"/>
        <v>1</v>
      </c>
      <c r="D179" t="s">
        <v>557</v>
      </c>
    </row>
    <row r="180" spans="1:4" x14ac:dyDescent="0.2">
      <c r="A180" t="s">
        <v>389</v>
      </c>
      <c r="B180" s="68">
        <v>8387</v>
      </c>
      <c r="C180" s="68" t="b">
        <f t="shared" si="2"/>
        <v>1</v>
      </c>
      <c r="D180" t="s">
        <v>557</v>
      </c>
    </row>
    <row r="181" spans="1:4" x14ac:dyDescent="0.2">
      <c r="A181" t="s">
        <v>484</v>
      </c>
      <c r="B181" s="68">
        <v>8388</v>
      </c>
      <c r="C181" s="68" t="b">
        <f t="shared" si="2"/>
        <v>0</v>
      </c>
      <c r="D181" t="s">
        <v>558</v>
      </c>
    </row>
    <row r="182" spans="1:4" x14ac:dyDescent="0.2">
      <c r="A182" t="s">
        <v>368</v>
      </c>
      <c r="B182" s="68">
        <v>8389</v>
      </c>
      <c r="C182" s="68" t="b">
        <f t="shared" si="2"/>
        <v>0</v>
      </c>
      <c r="D182" t="s">
        <v>559</v>
      </c>
    </row>
    <row r="183" spans="1:4" x14ac:dyDescent="0.2">
      <c r="A183" t="s">
        <v>370</v>
      </c>
      <c r="B183" s="68">
        <v>8390</v>
      </c>
      <c r="C183" s="68" t="b">
        <f t="shared" si="2"/>
        <v>0</v>
      </c>
      <c r="D183" t="s">
        <v>560</v>
      </c>
    </row>
    <row r="184" spans="1:4" x14ac:dyDescent="0.2">
      <c r="A184" t="s">
        <v>380</v>
      </c>
      <c r="B184" s="68">
        <v>8390</v>
      </c>
      <c r="C184" s="68" t="b">
        <f t="shared" si="2"/>
        <v>1</v>
      </c>
      <c r="D184" t="s">
        <v>560</v>
      </c>
    </row>
    <row r="185" spans="1:4" x14ac:dyDescent="0.2">
      <c r="A185" t="s">
        <v>372</v>
      </c>
      <c r="B185" s="68">
        <v>8390</v>
      </c>
      <c r="C185" s="68" t="b">
        <f t="shared" si="2"/>
        <v>1</v>
      </c>
      <c r="D185" t="s">
        <v>560</v>
      </c>
    </row>
    <row r="186" spans="1:4" x14ac:dyDescent="0.2">
      <c r="A186" t="s">
        <v>396</v>
      </c>
      <c r="B186" s="68">
        <v>8390</v>
      </c>
      <c r="C186" s="68" t="b">
        <f t="shared" si="2"/>
        <v>1</v>
      </c>
      <c r="D186" t="s">
        <v>560</v>
      </c>
    </row>
  </sheetData>
  <pageMargins left="0.11811023622047245" right="0.11811023622047245"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F5348BE0B7D204C911C6DABAD235E65" ma:contentTypeVersion="12" ma:contentTypeDescription="Create a new document." ma:contentTypeScope="" ma:versionID="972aa3ac93a3f61ca999a9f9e011cf96">
  <xsd:schema xmlns:xsd="http://www.w3.org/2001/XMLSchema" xmlns:xs="http://www.w3.org/2001/XMLSchema" xmlns:p="http://schemas.microsoft.com/office/2006/metadata/properties" xmlns:ns2="628d6c19-b72a-44b0-9565-f0f2931ba338" xmlns:ns3="4893dd02-7383-45c5-8ef5-7d64b2dfba00" targetNamespace="http://schemas.microsoft.com/office/2006/metadata/properties" ma:root="true" ma:fieldsID="fed1a046c6adb3843bc26e7d2a197428" ns2:_="" ns3:_="">
    <xsd:import namespace="628d6c19-b72a-44b0-9565-f0f2931ba338"/>
    <xsd:import namespace="4893dd02-7383-45c5-8ef5-7d64b2dfba0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d6c19-b72a-44b0-9565-f0f2931ba3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93dd02-7383-45c5-8ef5-7d64b2dfba0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919B0A-ACEE-40F0-83E1-5D2DF41FFEC0}">
  <ds:schemaRefs>
    <ds:schemaRef ds:uri="http://schemas.microsoft.com/sharepoint/v3/contenttype/forms"/>
  </ds:schemaRefs>
</ds:datastoreItem>
</file>

<file path=customXml/itemProps2.xml><?xml version="1.0" encoding="utf-8"?>
<ds:datastoreItem xmlns:ds="http://schemas.openxmlformats.org/officeDocument/2006/customXml" ds:itemID="{F41E8CF5-B236-44E1-9C12-B43750D209AB}">
  <ds:schemaRefs>
    <ds:schemaRef ds:uri="http://schemas.microsoft.com/office/2006/metadata/longProperties"/>
  </ds:schemaRefs>
</ds:datastoreItem>
</file>

<file path=customXml/itemProps3.xml><?xml version="1.0" encoding="utf-8"?>
<ds:datastoreItem xmlns:ds="http://schemas.openxmlformats.org/officeDocument/2006/customXml" ds:itemID="{3754B2D2-3F0D-4726-AB1D-AEB0AE934D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d6c19-b72a-44b0-9565-f0f2931ba338"/>
    <ds:schemaRef ds:uri="4893dd02-7383-45c5-8ef5-7d64b2dfba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Guidance Notes</vt:lpstr>
      <vt:lpstr>Import from budget</vt:lpstr>
      <vt:lpstr>Summary</vt:lpstr>
      <vt:lpstr>Initial Forecast</vt:lpstr>
      <vt:lpstr>Updated forecast</vt:lpstr>
      <vt:lpstr>Cash Flow Forecast </vt:lpstr>
      <vt:lpstr>Sheet1</vt:lpstr>
      <vt:lpstr>Sheet2</vt:lpstr>
      <vt:lpstr>Sheet3</vt:lpstr>
      <vt:lpstr>'Guidance Notes'!Print_Area</vt:lpstr>
      <vt:lpstr>Sheet2!Print_Area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2012-05-17T18:56:53Z</dcterms:created>
  <dcterms:modified xsi:type="dcterms:W3CDTF">2022-01-27T16:16:04Z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TC018775019991</vt:lpwstr>
  </property>
  <property fmtid="{D5CDD505-2E9C-101B-9397-08002B2CF9AE}" pid="3" name="display_urn:schemas-microsoft-com:office:office#Editor">
    <vt:lpwstr>BUILTIN\administrators</vt:lpwstr>
  </property>
  <property fmtid="{D5CDD505-2E9C-101B-9397-08002B2CF9AE}" pid="4" name="Order">
    <vt:lpwstr>357600.000000000</vt:lpwstr>
  </property>
  <property fmtid="{D5CDD505-2E9C-101B-9397-08002B2CF9AE}" pid="5" name="display_urn:schemas-microsoft-com:office:office#Author">
    <vt:lpwstr>BUILTIN\administrators</vt:lpwstr>
  </property>
</Properties>
</file>