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autoCompressPictures="0"/>
  <bookViews>
    <workbookView xWindow="0" yWindow="0" windowWidth="28800" windowHeight="12255"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1" l="1"/>
  <c r="G13" i="11"/>
  <c r="H13" i="11"/>
  <c r="I13" i="11"/>
  <c r="J13" i="11"/>
  <c r="K13" i="11"/>
  <c r="L13" i="11"/>
  <c r="M13" i="11"/>
  <c r="N13" i="11"/>
  <c r="E13" i="11"/>
  <c r="G17" i="11"/>
  <c r="H17" i="11"/>
  <c r="I17" i="11"/>
  <c r="J17" i="11"/>
  <c r="K17" i="11"/>
  <c r="L17" i="11"/>
  <c r="M17" i="11"/>
  <c r="N17" i="11"/>
  <c r="J16" i="11"/>
  <c r="N16" i="11"/>
  <c r="O13" i="14"/>
  <c r="C13" i="14"/>
  <c r="D17" i="6" s="1"/>
  <c r="D13" i="14"/>
  <c r="E17" i="6" s="1"/>
  <c r="E17" i="11" s="1"/>
  <c r="G17" i="3" s="1"/>
  <c r="E13" i="14"/>
  <c r="F13" i="14"/>
  <c r="G17" i="6" s="1"/>
  <c r="K17" i="3" s="1"/>
  <c r="G13" i="14"/>
  <c r="H17" i="6" s="1"/>
  <c r="M17" i="3" s="1"/>
  <c r="H13" i="14"/>
  <c r="I17" i="6" s="1"/>
  <c r="I13" i="14"/>
  <c r="J17" i="6" s="1"/>
  <c r="J13" i="14"/>
  <c r="K17" i="6" s="1"/>
  <c r="S17" i="3" s="1"/>
  <c r="K13" i="14"/>
  <c r="L17" i="6" s="1"/>
  <c r="L13" i="14"/>
  <c r="M17" i="6" s="1"/>
  <c r="M13" i="14"/>
  <c r="N17" i="6" s="1"/>
  <c r="B13" i="14"/>
  <c r="O5" i="14"/>
  <c r="C5" i="14"/>
  <c r="D7" i="6" s="1"/>
  <c r="D7" i="11" s="1"/>
  <c r="E7" i="3" s="1"/>
  <c r="D5" i="14"/>
  <c r="E7" i="6" s="1"/>
  <c r="E7" i="11" s="1"/>
  <c r="G7" i="3" s="1"/>
  <c r="E5" i="14"/>
  <c r="F7" i="6" s="1"/>
  <c r="F7" i="11" s="1"/>
  <c r="F5" i="14"/>
  <c r="G7" i="6" s="1"/>
  <c r="G7" i="11" s="1"/>
  <c r="K7" i="3" s="1"/>
  <c r="G5" i="14"/>
  <c r="H7" i="6" s="1"/>
  <c r="H5" i="14"/>
  <c r="I7" i="6" s="1"/>
  <c r="I7" i="11" s="1"/>
  <c r="O7" i="3" s="1"/>
  <c r="I5" i="14"/>
  <c r="J7" i="6" s="1"/>
  <c r="J7" i="11" s="1"/>
  <c r="Q7" i="3" s="1"/>
  <c r="J5" i="14"/>
  <c r="K7" i="6" s="1"/>
  <c r="K7" i="11" s="1"/>
  <c r="K5" i="14"/>
  <c r="L5" i="14"/>
  <c r="M7" i="6" s="1"/>
  <c r="M7" i="11" s="1"/>
  <c r="W7" i="3" s="1"/>
  <c r="M5" i="14"/>
  <c r="N7" i="6" s="1"/>
  <c r="N7" i="11" s="1"/>
  <c r="Y7" i="3" s="1"/>
  <c r="B5" i="14"/>
  <c r="C7" i="6" s="1"/>
  <c r="O4" i="14"/>
  <c r="C4" i="14"/>
  <c r="D6" i="6" s="1"/>
  <c r="D4" i="14"/>
  <c r="E6" i="6" s="1"/>
  <c r="E4" i="14"/>
  <c r="F6" i="6" s="1"/>
  <c r="I6" i="3" s="1"/>
  <c r="F4" i="14"/>
  <c r="G6" i="6" s="1"/>
  <c r="K6" i="3" s="1"/>
  <c r="G4" i="14"/>
  <c r="H6" i="6" s="1"/>
  <c r="H4" i="14"/>
  <c r="I6" i="6" s="1"/>
  <c r="O6" i="3" s="1"/>
  <c r="I4" i="14"/>
  <c r="J6" i="6" s="1"/>
  <c r="J4" i="14"/>
  <c r="K6" i="6" s="1"/>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T14" i="3"/>
  <c r="V14" i="3"/>
  <c r="X14" i="3"/>
  <c r="Z14" i="3"/>
  <c r="A16" i="3"/>
  <c r="AA16" i="3"/>
  <c r="A17" i="3"/>
  <c r="AA17" i="3"/>
  <c r="D18" i="3"/>
  <c r="F18" i="3"/>
  <c r="H18" i="3"/>
  <c r="J18" i="3"/>
  <c r="J20" i="3" s="1"/>
  <c r="L18" i="3"/>
  <c r="N18" i="3"/>
  <c r="P18" i="3"/>
  <c r="P20" i="3" s="1"/>
  <c r="R18" i="3"/>
  <c r="T18" i="3"/>
  <c r="V18" i="3"/>
  <c r="X18" i="3"/>
  <c r="Z18" i="3"/>
  <c r="Z20" i="3" s="1"/>
  <c r="Z31" i="3" s="1"/>
  <c r="B22" i="3"/>
  <c r="D22" i="3" s="1"/>
  <c r="AA22" i="3" s="1"/>
  <c r="D2" i="11"/>
  <c r="G2" i="11"/>
  <c r="A6" i="11"/>
  <c r="B22" i="11"/>
  <c r="C22" i="11"/>
  <c r="O22" i="11" s="1"/>
  <c r="C22" i="6"/>
  <c r="O22" i="6" s="1"/>
  <c r="L7" i="6"/>
  <c r="L7" i="11" s="1"/>
  <c r="U7" i="3" s="1"/>
  <c r="B6" i="14"/>
  <c r="C8" i="6" s="1"/>
  <c r="C6" i="14"/>
  <c r="D8" i="6" s="1"/>
  <c r="D8" i="11" s="1"/>
  <c r="E8" i="3" s="1"/>
  <c r="D6" i="14"/>
  <c r="E8" i="6" s="1"/>
  <c r="E8" i="11" s="1"/>
  <c r="G8" i="3" s="1"/>
  <c r="E6" i="14"/>
  <c r="F8" i="6" s="1"/>
  <c r="F6" i="14"/>
  <c r="G8" i="6" s="1"/>
  <c r="G8" i="11" s="1"/>
  <c r="K8" i="3" s="1"/>
  <c r="G6" i="14"/>
  <c r="H8" i="6" s="1"/>
  <c r="H8" i="11" s="1"/>
  <c r="M8" i="3" s="1"/>
  <c r="H6" i="14"/>
  <c r="I8" i="6" s="1"/>
  <c r="I8" i="11" s="1"/>
  <c r="O8" i="3" s="1"/>
  <c r="I6" i="14"/>
  <c r="J8" i="6" s="1"/>
  <c r="J8" i="11" s="1"/>
  <c r="Q8" i="3" s="1"/>
  <c r="J6" i="14"/>
  <c r="K8" i="6" s="1"/>
  <c r="K8" i="11" s="1"/>
  <c r="S8" i="3" s="1"/>
  <c r="K6" i="14"/>
  <c r="L8" i="6" s="1"/>
  <c r="L8" i="11" s="1"/>
  <c r="U8" i="3" s="1"/>
  <c r="L6" i="14"/>
  <c r="M8" i="6" s="1"/>
  <c r="M8" i="11" s="1"/>
  <c r="W8" i="3" s="1"/>
  <c r="M6" i="14"/>
  <c r="N8" i="6" s="1"/>
  <c r="O6" i="14"/>
  <c r="B7" i="14"/>
  <c r="C9" i="6" s="1"/>
  <c r="C9" i="11" s="1"/>
  <c r="C7" i="14"/>
  <c r="D9" i="6" s="1"/>
  <c r="D9" i="11" s="1"/>
  <c r="E9" i="3" s="1"/>
  <c r="D7" i="14"/>
  <c r="E9" i="6" s="1"/>
  <c r="E9" i="11" s="1"/>
  <c r="G9" i="3" s="1"/>
  <c r="E7" i="14"/>
  <c r="F9" i="6" s="1"/>
  <c r="I9" i="3" s="1"/>
  <c r="F7" i="14"/>
  <c r="G9" i="6" s="1"/>
  <c r="G7" i="14"/>
  <c r="H9" i="6"/>
  <c r="H9" i="11" s="1"/>
  <c r="M9" i="3" s="1"/>
  <c r="H7" i="14"/>
  <c r="I9" i="6" s="1"/>
  <c r="I9" i="11" s="1"/>
  <c r="O9" i="3" s="1"/>
  <c r="I7" i="14"/>
  <c r="J9" i="6"/>
  <c r="J9" i="11" s="1"/>
  <c r="Q9" i="3" s="1"/>
  <c r="J7" i="14"/>
  <c r="K9" i="6" s="1"/>
  <c r="S9" i="3" s="1"/>
  <c r="K7" i="14"/>
  <c r="L9" i="6" s="1"/>
  <c r="L9" i="11" s="1"/>
  <c r="U9" i="3" s="1"/>
  <c r="L7" i="14"/>
  <c r="M9" i="6" s="1"/>
  <c r="M9" i="11" s="1"/>
  <c r="W9" i="3" s="1"/>
  <c r="M7" i="14"/>
  <c r="N9" i="6" s="1"/>
  <c r="Y9" i="3" s="1"/>
  <c r="O7" i="14"/>
  <c r="B8" i="14"/>
  <c r="C8" i="14"/>
  <c r="D10" i="6" s="1"/>
  <c r="D10" i="11" s="1"/>
  <c r="E10" i="3" s="1"/>
  <c r="D8" i="14"/>
  <c r="E10" i="6" s="1"/>
  <c r="E10" i="11" s="1"/>
  <c r="G10" i="3" s="1"/>
  <c r="E8" i="14"/>
  <c r="F10" i="6" s="1"/>
  <c r="F10" i="11" s="1"/>
  <c r="I10" i="3" s="1"/>
  <c r="F8" i="14"/>
  <c r="G10" i="6" s="1"/>
  <c r="G10" i="11" s="1"/>
  <c r="K10" i="3" s="1"/>
  <c r="G8" i="14"/>
  <c r="H10" i="6" s="1"/>
  <c r="H10" i="11" s="1"/>
  <c r="M10" i="3" s="1"/>
  <c r="H8" i="14"/>
  <c r="I10" i="6" s="1"/>
  <c r="I10" i="11" s="1"/>
  <c r="O10" i="3" s="1"/>
  <c r="I8" i="14"/>
  <c r="J10" i="6" s="1"/>
  <c r="J10" i="11" s="1"/>
  <c r="Q10" i="3" s="1"/>
  <c r="J8" i="14"/>
  <c r="K10" i="6" s="1"/>
  <c r="K10" i="11"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s="1"/>
  <c r="E12" i="11" s="1"/>
  <c r="G12" i="3" s="1"/>
  <c r="E10" i="14"/>
  <c r="F12" i="6" s="1"/>
  <c r="I12" i="3"/>
  <c r="F10" i="14"/>
  <c r="G12" i="6" s="1"/>
  <c r="K12" i="3"/>
  <c r="G10" i="14"/>
  <c r="H12" i="6" s="1"/>
  <c r="H12" i="11" s="1"/>
  <c r="M12" i="3" s="1"/>
  <c r="H10" i="14"/>
  <c r="I12" i="6" s="1"/>
  <c r="I12" i="11" s="1"/>
  <c r="O12" i="3" s="1"/>
  <c r="I10" i="14"/>
  <c r="J12" i="6" s="1"/>
  <c r="J12" i="11" s="1"/>
  <c r="Q12" i="3" s="1"/>
  <c r="J10" i="14"/>
  <c r="K12" i="6" s="1"/>
  <c r="K12" i="11" s="1"/>
  <c r="S12" i="3" s="1"/>
  <c r="K10" i="14"/>
  <c r="L12" i="6" s="1"/>
  <c r="L12" i="11" s="1"/>
  <c r="U12" i="3" s="1"/>
  <c r="L10" i="14"/>
  <c r="M12" i="6" s="1"/>
  <c r="M12" i="11" s="1"/>
  <c r="W12" i="3" s="1"/>
  <c r="M10" i="14"/>
  <c r="N12" i="6" s="1"/>
  <c r="N12" i="11"/>
  <c r="Y12" i="3" s="1"/>
  <c r="O10" i="14"/>
  <c r="B11" i="14"/>
  <c r="C13" i="6" s="1"/>
  <c r="C11" i="14"/>
  <c r="D13" i="6" s="1"/>
  <c r="E13" i="3" s="1"/>
  <c r="D11" i="14"/>
  <c r="E13" i="6" s="1"/>
  <c r="E11" i="14"/>
  <c r="F13" i="6" s="1"/>
  <c r="F11" i="14"/>
  <c r="G13" i="6" s="1"/>
  <c r="G11" i="14"/>
  <c r="H13" i="6"/>
  <c r="M13" i="3" s="1"/>
  <c r="H11" i="14"/>
  <c r="I13" i="6" s="1"/>
  <c r="I11" i="14"/>
  <c r="J13" i="6" s="1"/>
  <c r="Q13" i="3" s="1"/>
  <c r="J11" i="14"/>
  <c r="K13" i="6" s="1"/>
  <c r="S13" i="3" s="1"/>
  <c r="K11" i="14"/>
  <c r="L13" i="6" s="1"/>
  <c r="U13" i="3" s="1"/>
  <c r="L11" i="14"/>
  <c r="M13" i="6" s="1"/>
  <c r="W13" i="3" s="1"/>
  <c r="M11" i="14"/>
  <c r="N13" i="6" s="1"/>
  <c r="Y13" i="3" s="1"/>
  <c r="O11" i="14"/>
  <c r="B12" i="14"/>
  <c r="C16" i="6" s="1"/>
  <c r="C12" i="14"/>
  <c r="D16" i="6" s="1"/>
  <c r="D18" i="11" s="1"/>
  <c r="D12" i="14"/>
  <c r="E16" i="6" s="1"/>
  <c r="E16" i="11" s="1"/>
  <c r="E12" i="14"/>
  <c r="F16" i="6" s="1"/>
  <c r="F16" i="11" s="1"/>
  <c r="F12" i="14"/>
  <c r="G16" i="6" s="1"/>
  <c r="G16" i="11" s="1"/>
  <c r="G12" i="14"/>
  <c r="H16" i="6" s="1"/>
  <c r="H16" i="11" s="1"/>
  <c r="H18" i="11" s="1"/>
  <c r="H12" i="14"/>
  <c r="I16" i="6" s="1"/>
  <c r="I16" i="11" s="1"/>
  <c r="I12" i="14"/>
  <c r="J16" i="6"/>
  <c r="J12" i="14"/>
  <c r="K16" i="6" s="1"/>
  <c r="K16" i="11" s="1"/>
  <c r="K12" i="14"/>
  <c r="L16" i="6" s="1"/>
  <c r="L16" i="11" s="1"/>
  <c r="L12" i="14"/>
  <c r="M16" i="6" s="1"/>
  <c r="M16" i="11" s="1"/>
  <c r="M12" i="14"/>
  <c r="N16" i="6" s="1"/>
  <c r="O12" i="14"/>
  <c r="C17" i="6"/>
  <c r="C17" i="3" s="1"/>
  <c r="W6" i="3"/>
  <c r="E17" i="3"/>
  <c r="U17" i="3"/>
  <c r="I7" i="3"/>
  <c r="M6" i="3"/>
  <c r="K13" i="3" l="1"/>
  <c r="G13" i="3"/>
  <c r="Q16" i="3"/>
  <c r="Y16" i="3"/>
  <c r="W17" i="3"/>
  <c r="O17" i="3"/>
  <c r="U16" i="3"/>
  <c r="G16" i="3"/>
  <c r="M16" i="3"/>
  <c r="M18" i="3" s="1"/>
  <c r="H18" i="6"/>
  <c r="AA18" i="3"/>
  <c r="V20" i="3"/>
  <c r="V31" i="3" s="1"/>
  <c r="R20" i="3"/>
  <c r="R31" i="3" s="1"/>
  <c r="H20" i="3"/>
  <c r="N20" i="3"/>
  <c r="C18" i="6"/>
  <c r="G18" i="3"/>
  <c r="N4" i="14"/>
  <c r="P4" i="14" s="1"/>
  <c r="L18" i="6"/>
  <c r="O16" i="3"/>
  <c r="I18" i="11"/>
  <c r="I14" i="11"/>
  <c r="Y17" i="3"/>
  <c r="N18" i="6"/>
  <c r="C13" i="3"/>
  <c r="N10" i="14"/>
  <c r="P10" i="14" s="1"/>
  <c r="Q10" i="14" s="1"/>
  <c r="D18" i="6"/>
  <c r="N7" i="14"/>
  <c r="P7" i="14" s="1"/>
  <c r="Q7" i="14" s="1"/>
  <c r="M18" i="6"/>
  <c r="M18" i="11"/>
  <c r="N5" i="14"/>
  <c r="P5" i="14" s="1"/>
  <c r="Q5" i="14" s="1"/>
  <c r="N13" i="14"/>
  <c r="P13" i="14" s="1"/>
  <c r="Q13" i="14" s="1"/>
  <c r="U18" i="3"/>
  <c r="F20" i="3"/>
  <c r="AA14" i="3"/>
  <c r="L20" i="3"/>
  <c r="D20" i="3"/>
  <c r="K18" i="6"/>
  <c r="N18" i="11"/>
  <c r="H14" i="6"/>
  <c r="H20" i="6" s="1"/>
  <c r="H7" i="11"/>
  <c r="M7" i="3" s="1"/>
  <c r="C8" i="11"/>
  <c r="C8" i="3" s="1"/>
  <c r="O8" i="6"/>
  <c r="C7" i="11"/>
  <c r="O7" i="6"/>
  <c r="S7" i="3"/>
  <c r="S14" i="3" s="1"/>
  <c r="K14" i="11"/>
  <c r="C12" i="11"/>
  <c r="O12" i="6"/>
  <c r="B7" i="6"/>
  <c r="J18" i="6"/>
  <c r="J14" i="6"/>
  <c r="G18" i="11"/>
  <c r="K16" i="3"/>
  <c r="K18" i="3" s="1"/>
  <c r="F8" i="11"/>
  <c r="I8" i="3" s="1"/>
  <c r="F14" i="6"/>
  <c r="E14" i="6"/>
  <c r="B12" i="6"/>
  <c r="M14" i="6"/>
  <c r="C16" i="3"/>
  <c r="C18" i="3" s="1"/>
  <c r="E16" i="3"/>
  <c r="E18" i="3" s="1"/>
  <c r="O16" i="6"/>
  <c r="G18" i="6"/>
  <c r="F17" i="6"/>
  <c r="C6" i="3"/>
  <c r="W14" i="3"/>
  <c r="N12" i="14"/>
  <c r="P12" i="14" s="1"/>
  <c r="Q12" i="14" s="1"/>
  <c r="N6" i="14"/>
  <c r="I14" i="6"/>
  <c r="N11" i="14"/>
  <c r="E18" i="11"/>
  <c r="E18" i="6"/>
  <c r="K14" i="6"/>
  <c r="K20" i="6" s="1"/>
  <c r="M14" i="11"/>
  <c r="I18" i="6"/>
  <c r="Q6" i="14"/>
  <c r="Q4" i="14"/>
  <c r="B6" i="6"/>
  <c r="O18" i="3"/>
  <c r="C10" i="6"/>
  <c r="N8" i="14"/>
  <c r="G9" i="11"/>
  <c r="G14" i="6"/>
  <c r="O9" i="6"/>
  <c r="B9" i="6"/>
  <c r="O13" i="6"/>
  <c r="N8" i="11"/>
  <c r="N14" i="6"/>
  <c r="N20" i="6" s="1"/>
  <c r="W16" i="3"/>
  <c r="W18" i="3" s="1"/>
  <c r="L11" i="11"/>
  <c r="L14" i="6"/>
  <c r="M11" i="3"/>
  <c r="C9" i="3"/>
  <c r="L18" i="11"/>
  <c r="B16" i="6"/>
  <c r="O6" i="6"/>
  <c r="D14" i="6"/>
  <c r="C22" i="3"/>
  <c r="X20" i="3"/>
  <c r="N9" i="14"/>
  <c r="C11" i="6"/>
  <c r="T20" i="3"/>
  <c r="O17" i="6" l="1"/>
  <c r="F17" i="11"/>
  <c r="B17" i="6"/>
  <c r="B18" i="6" s="1"/>
  <c r="M20" i="6"/>
  <c r="Y18" i="3"/>
  <c r="AA20" i="3"/>
  <c r="AA24" i="3" s="1"/>
  <c r="M20" i="11"/>
  <c r="I20" i="6"/>
  <c r="I20" i="11"/>
  <c r="W20" i="3"/>
  <c r="D20" i="6"/>
  <c r="L20" i="6"/>
  <c r="O13" i="3"/>
  <c r="O14" i="3" s="1"/>
  <c r="O20" i="3" s="1"/>
  <c r="O17" i="11"/>
  <c r="G20" i="6"/>
  <c r="O18" i="6"/>
  <c r="J20" i="6"/>
  <c r="B13" i="6"/>
  <c r="P11" i="14"/>
  <c r="Q11" i="14" s="1"/>
  <c r="G6" i="3"/>
  <c r="G14" i="3" s="1"/>
  <c r="G20" i="3" s="1"/>
  <c r="E14" i="11"/>
  <c r="E20" i="11" s="1"/>
  <c r="B7" i="11"/>
  <c r="B7" i="3" s="1"/>
  <c r="O7" i="11"/>
  <c r="Q17" i="3"/>
  <c r="Q18" i="3" s="1"/>
  <c r="J18" i="11"/>
  <c r="C12" i="3"/>
  <c r="O12" i="11"/>
  <c r="B12" i="11"/>
  <c r="B12" i="3" s="1"/>
  <c r="B16" i="11"/>
  <c r="B16" i="3" s="1"/>
  <c r="C7" i="3"/>
  <c r="C18" i="11"/>
  <c r="P6" i="14"/>
  <c r="B8" i="6"/>
  <c r="Q6" i="3"/>
  <c r="Q14" i="3" s="1"/>
  <c r="J14" i="11"/>
  <c r="H14" i="11"/>
  <c r="H20" i="11" s="1"/>
  <c r="F18" i="6"/>
  <c r="F20" i="6" s="1"/>
  <c r="M14" i="3"/>
  <c r="M20" i="3" s="1"/>
  <c r="O16" i="11"/>
  <c r="E20" i="6"/>
  <c r="K18" i="11"/>
  <c r="K20" i="11" s="1"/>
  <c r="S16" i="3"/>
  <c r="S18" i="3" s="1"/>
  <c r="S20" i="3" s="1"/>
  <c r="K9" i="3"/>
  <c r="K14" i="3" s="1"/>
  <c r="K20" i="3" s="1"/>
  <c r="G14" i="11"/>
  <c r="G20" i="11" s="1"/>
  <c r="B9" i="11"/>
  <c r="B9" i="3" s="1"/>
  <c r="X31" i="3"/>
  <c r="I17" i="3"/>
  <c r="B10" i="6"/>
  <c r="P8" i="14"/>
  <c r="Q8" i="14" s="1"/>
  <c r="U11" i="3"/>
  <c r="U14" i="3" s="1"/>
  <c r="U20" i="3" s="1"/>
  <c r="L14" i="11"/>
  <c r="L20" i="11" s="1"/>
  <c r="T31" i="3"/>
  <c r="O11" i="6"/>
  <c r="I16" i="3"/>
  <c r="I13" i="3"/>
  <c r="I14" i="3" s="1"/>
  <c r="O13" i="11"/>
  <c r="F14" i="11"/>
  <c r="B13" i="11"/>
  <c r="B13" i="3" s="1"/>
  <c r="O10" i="6"/>
  <c r="C10" i="11"/>
  <c r="C14" i="6"/>
  <c r="C20" i="6" s="1"/>
  <c r="C24" i="6" s="1"/>
  <c r="D22" i="6" s="1"/>
  <c r="Y8" i="3"/>
  <c r="Y14" i="3" s="1"/>
  <c r="N14" i="11"/>
  <c r="N20" i="11" s="1"/>
  <c r="B8" i="11"/>
  <c r="B8" i="3" s="1"/>
  <c r="O8" i="11"/>
  <c r="O6" i="11"/>
  <c r="E6" i="3"/>
  <c r="E14" i="3" s="1"/>
  <c r="E20" i="3" s="1"/>
  <c r="B6" i="11"/>
  <c r="D14" i="11"/>
  <c r="D20" i="11" s="1"/>
  <c r="P9" i="14"/>
  <c r="Q9" i="14" s="1"/>
  <c r="B11" i="6"/>
  <c r="O9" i="11"/>
  <c r="Y20" i="3" l="1"/>
  <c r="D24" i="6"/>
  <c r="E22" i="6" s="1"/>
  <c r="E24" i="6" s="1"/>
  <c r="F22" i="6" s="1"/>
  <c r="F24" i="6" s="1"/>
  <c r="G22" i="6" s="1"/>
  <c r="G24" i="6" s="1"/>
  <c r="H22" i="6" s="1"/>
  <c r="H24" i="6" s="1"/>
  <c r="I22" i="6" s="1"/>
  <c r="I24" i="6" s="1"/>
  <c r="J22" i="6" s="1"/>
  <c r="J24" i="6" s="1"/>
  <c r="K22" i="6" s="1"/>
  <c r="K24" i="6" s="1"/>
  <c r="L22" i="6" s="1"/>
  <c r="L24" i="6" s="1"/>
  <c r="M22" i="6" s="1"/>
  <c r="M24" i="6" s="1"/>
  <c r="N22" i="6" s="1"/>
  <c r="N24" i="6" s="1"/>
  <c r="J20" i="11"/>
  <c r="O18" i="11"/>
  <c r="F18" i="11"/>
  <c r="F20" i="11" s="1"/>
  <c r="B17" i="11"/>
  <c r="B17" i="3" s="1"/>
  <c r="B18" i="3" s="1"/>
  <c r="I18" i="3"/>
  <c r="I20" i="3" s="1"/>
  <c r="O14" i="6"/>
  <c r="O20" i="6" s="1"/>
  <c r="O24" i="6" s="1"/>
  <c r="Q20" i="3"/>
  <c r="B14" i="6"/>
  <c r="B20" i="6" s="1"/>
  <c r="B24" i="6" s="1"/>
  <c r="B6" i="3"/>
  <c r="O11" i="11"/>
  <c r="C11" i="3"/>
  <c r="B11" i="11"/>
  <c r="B11" i="3" s="1"/>
  <c r="O10" i="11"/>
  <c r="B10" i="11"/>
  <c r="B10" i="3" s="1"/>
  <c r="C14" i="11"/>
  <c r="C20" i="11" s="1"/>
  <c r="C24" i="11" s="1"/>
  <c r="D22" i="11" s="1"/>
  <c r="D24" i="11" s="1"/>
  <c r="E22" i="11" s="1"/>
  <c r="E24" i="11" s="1"/>
  <c r="F22" i="11" s="1"/>
  <c r="C10" i="3"/>
  <c r="C14" i="3" l="1"/>
  <c r="C20" i="3" s="1"/>
  <c r="B18" i="11"/>
  <c r="O14" i="11"/>
  <c r="O20" i="11" s="1"/>
  <c r="O24" i="11" s="1"/>
  <c r="F24" i="11"/>
  <c r="G22" i="11" s="1"/>
  <c r="G24" i="11" s="1"/>
  <c r="H22" i="11" s="1"/>
  <c r="H24" i="11" s="1"/>
  <c r="I22" i="11" s="1"/>
  <c r="I24" i="11" s="1"/>
  <c r="J22" i="11" s="1"/>
  <c r="J24" i="11" s="1"/>
  <c r="K22" i="11" s="1"/>
  <c r="K24" i="11" s="1"/>
  <c r="L22" i="11" s="1"/>
  <c r="L24" i="11" s="1"/>
  <c r="M22" i="11" s="1"/>
  <c r="M24" i="11" s="1"/>
  <c r="N22" i="11" s="1"/>
  <c r="N24" i="11" s="1"/>
  <c r="B14" i="11"/>
  <c r="D24" i="3"/>
  <c r="D31" i="3" s="1"/>
  <c r="C24" i="3"/>
  <c r="B14" i="3"/>
  <c r="B20" i="3" s="1"/>
  <c r="B24" i="3" s="1"/>
  <c r="B20" i="11" l="1"/>
  <c r="B24" i="11" s="1"/>
  <c r="F22" i="3"/>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T22" i="3" l="1"/>
  <c r="T24"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2020-21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<sst xmlns="http://schemas.openxmlformats.org/spreadsheetml/2006/main" count="1658" uniqueCount="596">
  <si>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</si>
  <si>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</si>
  <si>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</si>
  <si>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</si>
  <si>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</si>
  <si>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</si>
  <si>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</si>
  <si>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</si>
  <si>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</si>
  <si>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</si>
  <si>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</si>
  <si>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</si>
  <si>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</si>
  <si>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</si>
  <si>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</si>
  <si>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</si>
  <si>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</si>
  <si>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</si>
  <si>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</si>
  <si>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</si>
  <si>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</si>
  <si>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</si>
  <si>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</si>
  <si>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</si>
  <si>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</si>
  <si>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</si>
  <si>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</si>
  <si>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</si>
  <si>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</si>
  <si>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</si>
  <si>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</si>
  <si>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</si>
  <si>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</si>
  <si>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</si>
  <si>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</si>
  <si>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</si>
  <si>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</si>
  <si>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</si>
  <si>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</si>
  <si>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</si>
  <si>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
  </si>
  <si>
    <t>Pick Profile</t>
  </si>
  <si>
    <t>Monthly</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</si>
  <si>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</si>
  <si>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</si>
  <si>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</si>
  <si>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</si>
  <si>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</si>
  <si>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</si>
  <si>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</si>
  <si>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</si>
  <si>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</si>
  <si>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</si>
  <si>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</si>
  <si>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</si>
  <si>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</si>
  <si>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</si>
  <si>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</si>
  <si>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</si>
  <si>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</si>
  <si>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</si>
  <si>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</si>
  <si>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Total</t>
  </si>
  <si>
    <t>Cash Out</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</si>
  <si>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</si>
  <si>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</si>
  <si>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</si>
  <si>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</si>
  <si>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</si>
  <si>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</si>
  <si>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</si>
  <si>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</si>
  <si>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</si>
  <si>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</si>
  <si>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</si>
  <si>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</si>
  <si>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</si>
  <si>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</si>
  <si>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</si>
  <si>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</si>
  <si>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</si>
  <si>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</si>
  <si>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</si>
  <si>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</si>
  <si>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</si>
  <si>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</si>
  <si>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</si>
  <si>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</si>
  <si>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</si>
  <si>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</si>
  <si>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</si>
  <si>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</si>
  <si>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</si>
  <si>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</si>
  <si>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</si>
  <si>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</si>
  <si>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</si>
  <si>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</si>
  <si>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</si>
  <si>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</si>
  <si>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</si>
  <si>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</si>
  <si>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</si>
  <si>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</si>
  <si>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</si>
  <si>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</si>
  <si>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</si>
  <si>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</si>
  <si>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</si>
  <si>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</si>
  <si>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</si>
  <si>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</si>
  <si>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</si>
  <si>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</si>
  <si>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</si>
  <si>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</si>
  <si>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</si>
  <si>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</si>
  <si>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</si>
  <si>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</si>
  <si>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</si>
  <si>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</si>
  <si>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</si>
  <si>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</si>
  <si>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</si>
  <si>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</si>
  <si>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</si>
  <si>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</si>
  <si>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</si>
  <si>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</si>
  <si>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</si>
  <si>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</si>
  <si>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</si>
  <si>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</si>
  <si>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</si>
  <si>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</si>
  <si>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</si>
  <si>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</si>
  <si>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</si>
  <si>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</si>
  <si>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</si>
  <si>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</si>
  <si>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</si>
  <si>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</si>
  <si>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</si>
  <si>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</si>
  <si>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</si>
  <si>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</si>
  <si>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</si>
  <si>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</si>
  <si>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</si>
  <si>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</si>
  <si>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</si>
  <si>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</si>
  <si>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</si>
  <si>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</si>
  <si>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</si>
  <si>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</si>
  <si>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</si>
  <si>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</si>
  <si>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</si>
  <si>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</si>
  <si>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</si>
  <si>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</si>
  <si>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</si>
  <si>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</si>
  <si>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</si>
  <si>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</si>
  <si>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</si>
  <si>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</si>
  <si>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</si>
  <si>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</si>
  <si>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</si>
  <si>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</si>
  <si>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</si>
  <si>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</si>
  <si>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</si>
  <si>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</si>
  <si>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</si>
  <si>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</si>
  <si>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</si>
  <si>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</si>
  <si>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</si>
  <si>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</si>
  <si>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</si>
  <si>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</si>
  <si>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</si>
  <si>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</si>
  <si>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</si>
  <si>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</si>
  <si>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</si>
  <si>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</si>
  <si>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</si>
  <si>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</si>
  <si>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</si>
  <si>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</si>
  <si>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</si>
  <si>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</si>
  <si>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</si>
  <si>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</si>
  <si>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</si>
  <si>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</si>
  <si>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</si>
  <si>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</si>
  <si>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</si>
  <si>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</si>
  <si>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</si>
  <si>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</si>
  <si>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</si>
  <si>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</si>
  <si>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</si>
  <si>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</si>
  <si>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</si>
  <si>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</si>
  <si>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</si>
  <si>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</si>
  <si>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</si>
  <si>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</si>
  <si>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</si>
  <si>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</si>
  <si>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</si>
  <si>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</si>
  <si>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</si>
  <si>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</si>
  <si>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</si>
  <si>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</si>
  <si>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</si>
  <si>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</si>
  <si>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</si>
  <si>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</si>
  <si>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</si>
  <si>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</si>
  <si>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</si>
  <si>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</si>
  <si>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</si>
  <si>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</si>
  <si>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</si>
  <si>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</si>
  <si>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</si>
  <si>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</si>
  <si>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</si>
  <si>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</si>
  <si>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</si>
  <si>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</si>
  <si>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</si>
  <si>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</si>
  <si>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</si>
  <si>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</si>
  <si>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</si>
  <si>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</si>
  <si>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</si>
  <si>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</si>
  <si>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</si>
  <si>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</si>
  <si>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</si>
  <si>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</si>
  <si>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</si>
  <si>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</si>
  <si>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</si>
  <si>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</si>
  <si>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</si>
  <si>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</si>
  <si>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</si>
  <si>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</si>
  <si>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</si>
  <si>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</si>
  <si>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</si>
  <si>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</si>
  <si>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</si>
  <si>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</si>
  <si>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</si>
  <si>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</si>
  <si>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</si>
  <si>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</si>
  <si>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</si>
  <si>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</si>
  <si>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</si>
  <si>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</si>
  <si>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</si>
  <si>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</si>
  <si>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</si>
  <si>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</si>
  <si>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</si>
  <si>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</si>
  <si>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</si>
  <si>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</si>
  <si>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</si>
  <si>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</si>
  <si>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</si>
  <si>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</si>
  <si>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</si>
  <si>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</si>
  <si>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</si>
  <si>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</si>
  <si>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</si>
  <si>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</si>
  <si>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</si>
  <si>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</si>
  <si>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</si>
  <si>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</si>
  <si>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</si>
  <si>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</si>
  <si>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</si>
  <si>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</si>
  <si>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</si>
  <si>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</si>
  <si>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</si>
  <si>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</si>
  <si>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</si>
  <si>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</si>
  <si>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</si>
  <si>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</si>
  <si>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</si>
  <si>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</si>
  <si>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</si>
  <si>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</si>
  <si>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</si>
  <si>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</si>
  <si>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</si>
  <si>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</si>
  <si>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</si>
  <si>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</si>
  <si>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</si>
  <si>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</si>
  <si>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</si>
  <si>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</si>
  <si>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</si>
  <si>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</si>
  <si>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</si>
  <si>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</si>
  <si>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</si>
  <si>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</si>
  <si>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</si>
  <si>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</si>
  <si>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</si>
  <si>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</si>
  <si>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</si>
  <si>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</si>
  <si>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</si>
  <si>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</si>
  <si>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</si>
  <si>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</si>
  <si>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</si>
  <si>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</si>
  <si>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</si>
  <si>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</si>
  <si>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</si>
  <si>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</si>
  <si>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</si>
  <si>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</si>
  <si>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</si>
  <si>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</si>
  <si>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</si>
  <si>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</si>
  <si>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</si>
  <si>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</si>
  <si>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</si>
  <si>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</si>
  <si>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</si>
  <si>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</si>
  <si>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</si>
  <si>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</si>
  <si>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</si>
  <si>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</si>
  <si>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</si>
  <si>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</si>
  <si>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</si>
  <si>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</si>
  <si>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</si>
  <si>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</si>
  <si>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</si>
  <si>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</si>
  <si>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</si>
  <si>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</si>
  <si>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</si>
  <si>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</si>
  <si>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</si>
  <si>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</si>
  <si>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</si>
  <si>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</si>
  <si>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</si>
  <si>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</si>
  <si>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</si>
  <si>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</si>
  <si>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</si>
  <si>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</si>
  <si>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</si>
  <si>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</si>
  <si>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</si>
  <si>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</si>
  <si>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</si>
  <si>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</si>
  <si>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</si>
  <si>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</si>
  <si>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</si>
  <si>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</si>
  <si>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</si>
  <si>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</si>
  <si>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</si>
  <si>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</si>
  <si>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</si>
  <si>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</si>
  <si>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</si>
  <si>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</si>
  <si>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</si>
  <si>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</si>
  <si>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</si>
  <si>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</si>
  <si>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</si>
  <si>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</si>
  <si>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</si>
  <si>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</si>
  <si>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</si>
  <si>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</si>
  <si>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</si>
  <si>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</si>
  <si>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</si>
  <si>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</si>
  <si>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</si>
  <si>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</si>
  <si>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</si>
  <si>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</si>
  <si>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</si>
  <si>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</si>
  <si>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</si>
  <si>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</si>
  <si>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</si>
  <si>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</si>
  <si>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</si>
  <si>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</si>
  <si>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</si>
  <si>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</si>
  <si>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</si>
  <si>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</si>
  <si>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</si>
  <si>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</si>
  <si>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</si>
  <si>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</si>
  <si>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</si>
  <si>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</si>
  <si>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</si>
  <si>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</si>
  <si>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</si>
  <si>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</si>
  <si>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</si>
  <si>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</si>
  <si>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</si>
  <si>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</si>
  <si>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</si>
  <si>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</si>
  <si>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</si>
  <si>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</si>
  <si>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</si>
  <si>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</si>
  <si>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</si>
  <si>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</si>
  <si>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</si>
  <si>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</si>
  <si>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</si>
  <si>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</si>
  <si>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</si>
  <si>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</si>
  <si>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</si>
  <si>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</si>
  <si>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</si>
  <si>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</si>
  <si>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</si>
  <si>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</si>
  <si>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</si>
  <si>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</si>
  <si>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</si>
  <si>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</si>
  <si>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</si>
  <si>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</si>
  <si>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</si>
  <si>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</si>
  <si>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</si>
  <si>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</si>
  <si>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</si>
  <si>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</si>
  <si>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</si>
  <si>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</si>
  <si>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</si>
  <si>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</si>
  <si>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</si>
  <si>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</si>
  <si>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</si>
  <si>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</si>
  <si>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</si>
  <si>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</si>
  <si>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</si>
  <si>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</si>
  <si>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</si>
  <si>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</si>
  <si>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</si>
  <si>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</si>
  <si>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</si>
  <si>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</si>
  <si>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</si>
  <si>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</si>
  <si>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</si>
  <si>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</si>
  <si>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</si>
  <si>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</si>
  <si>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</si>
  <si>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</si>
  <si>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</si>
  <si>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</si>
  <si>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</si>
  <si>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</si>
  <si>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</si>
  <si>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</si>
  <si>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</si>
  <si>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</si>
  <si>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</si>
  <si>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</si>
  <si>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</si>
  <si>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</si>
  <si>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</si>
  <si>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</si>
  <si>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</si>
  <si>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</si>
  <si>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</si>
  <si>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</si>
  <si>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</si>
  <si>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</si>
  <si>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</si>
  <si>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</si>
  <si>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</si>
  <si>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</si>
  <si>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</si>
  <si>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</si>
  <si>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</si>
  <si>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</si>
  <si>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</si>
  <si>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</si>
  <si>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</si>
  <si>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</si>
  <si>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</si>
  <si>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</si>
  <si>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</si>
  <si>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</si>
  <si>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</si>
  <si>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</si>
  <si>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</si>
  <si>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</si>
  <si>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</si>
  <si>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</si>
  <si>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</si>
  <si>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</si>
  <si>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</si>
  <si>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</si>
  <si>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</si>
  <si>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</si>
  <si>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</si>
  <si>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</si>
  <si>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</si>
  <si>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</si>
  <si>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</si>
  <si>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</si>
  <si>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</si>
  <si>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</si>
  <si>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</si>
  <si>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</si>
  <si>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</si>
  <si>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</si>
  <si>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not in use</t>
  </si>
  <si>
    <t>Capital Funding/Income</t>
  </si>
  <si>
    <t>Rent &amp; Lettings</t>
  </si>
  <si>
    <t>Swimming Income</t>
  </si>
  <si>
    <t>Breakfast Club Income</t>
  </si>
  <si>
    <t>Community Extended Schools Staff</t>
  </si>
  <si>
    <t>PE Instructor</t>
  </si>
  <si>
    <t>Not in use</t>
  </si>
  <si>
    <t>Capital Expenditure</t>
  </si>
  <si>
    <t>Swimming Expenditure</t>
  </si>
  <si>
    <t>De-delegated Funds (excl. ESG)</t>
  </si>
  <si>
    <t>PE &amp; Sports Grant</t>
  </si>
  <si>
    <t>Matching Green C of E Primary</t>
  </si>
  <si>
    <t>Cash Flow 2021-22</t>
  </si>
  <si>
    <t>Cash Balance as at 01/04/2021</t>
  </si>
  <si>
    <t>2020-21 Year-End Debtors</t>
  </si>
  <si>
    <t>Covid Catch Up Funding</t>
  </si>
  <si>
    <t>School Clubs</t>
  </si>
  <si>
    <t xml:space="preserve">SAS </t>
  </si>
  <si>
    <t>2020-21 Year-End Creditors</t>
  </si>
  <si>
    <t>Breakfast Club Lead</t>
  </si>
  <si>
    <t xml:space="preserve">Covid Catch Up </t>
  </si>
  <si>
    <t>Staff Wellbeing</t>
  </si>
  <si>
    <t xml:space="preserve">School Clubs </t>
  </si>
  <si>
    <t>Donations</t>
  </si>
  <si>
    <t>Information Technology</t>
  </si>
  <si>
    <t>Govs' Expenses</t>
  </si>
  <si>
    <t>Pupil Premium C/F 20/21</t>
  </si>
  <si>
    <t>PE &amp; Sports Grant C/F 20/21</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</si>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</sst>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173" fontId="35" fillId="30" borderId="0" xfId="0" applyNumberFormat="1" applyFont="1" applyFill="1" applyBorder="1" applyProtection="1">
      <protection hidden="1"/>
    </xf>
    <xf numFmtId="0" fontId="50" fillId="0" borderId="0" xfId="0" applyFont="1" applyFill="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B50" activePane="bottomRight" state="frozen"/>
      <selection pane="topRight" activeCell="B1" sqref="B1"/>
      <selection pane="bottomLeft" activeCell="A10" sqref="A10"/>
      <selection pane="bottomRight" activeCell="F112" sqref="F112"/>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561</v>
      </c>
      <c r="B1" s="202"/>
      <c r="C1" s="202"/>
      <c r="D1" s="202"/>
      <c r="E1" s="202"/>
      <c r="F1" s="202"/>
      <c r="G1" s="202"/>
      <c r="H1" s="202"/>
      <c r="I1" s="202"/>
      <c r="J1" s="202"/>
      <c r="K1" s="202"/>
      <c r="L1" s="202"/>
      <c r="M1" s="202"/>
      <c r="N1" s="203"/>
      <c r="O1" s="164" t="s">
        <v>39</v>
      </c>
    </row>
    <row r="2" spans="1:23" ht="28.5" customHeight="1" x14ac:dyDescent="0.25">
      <c r="A2" s="148" t="s">
        <v>579</v>
      </c>
      <c r="B2" s="195" t="s">
        <v>40</v>
      </c>
      <c r="C2" s="195"/>
      <c r="D2" s="195"/>
      <c r="E2" s="195"/>
      <c r="F2" s="195"/>
      <c r="G2" s="195"/>
      <c r="H2" s="195"/>
      <c r="I2" s="195"/>
      <c r="J2" s="195"/>
      <c r="K2" s="195"/>
      <c r="L2" s="195"/>
      <c r="M2" s="195"/>
      <c r="N2" s="195"/>
      <c r="O2" s="165" t="s">
        <v>41</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42</v>
      </c>
    </row>
    <row r="4" spans="1:23" ht="20.25" customHeight="1" thickBot="1" x14ac:dyDescent="0.25">
      <c r="A4" s="75" t="s">
        <v>580</v>
      </c>
      <c r="B4" s="196">
        <v>80536</v>
      </c>
      <c r="C4" s="197"/>
      <c r="D4" s="149"/>
      <c r="E4" s="198" t="s">
        <v>43</v>
      </c>
      <c r="F4" s="198"/>
      <c r="G4" s="198"/>
      <c r="H4" s="149"/>
      <c r="I4" s="149"/>
      <c r="J4" s="149"/>
      <c r="K4" s="149"/>
      <c r="L4" s="149"/>
      <c r="M4" s="163"/>
      <c r="O4" s="165" t="s">
        <v>44</v>
      </c>
    </row>
    <row r="5" spans="1:23" ht="6" customHeight="1" x14ac:dyDescent="0.2">
      <c r="O5" s="165" t="s">
        <v>45</v>
      </c>
    </row>
    <row r="6" spans="1:23" x14ac:dyDescent="0.2">
      <c r="B6" s="76" t="s">
        <v>46</v>
      </c>
      <c r="C6" s="76" t="s">
        <v>47</v>
      </c>
      <c r="D6" s="76" t="s">
        <v>48</v>
      </c>
      <c r="E6" s="76" t="s">
        <v>49</v>
      </c>
      <c r="F6" s="76" t="s">
        <v>50</v>
      </c>
      <c r="G6" s="76" t="s">
        <v>51</v>
      </c>
      <c r="H6" s="76" t="s">
        <v>52</v>
      </c>
      <c r="I6" s="76" t="s">
        <v>53</v>
      </c>
      <c r="J6" s="76" t="s">
        <v>54</v>
      </c>
      <c r="K6" s="76" t="s">
        <v>55</v>
      </c>
      <c r="L6" s="76" t="s">
        <v>56</v>
      </c>
      <c r="M6" s="76" t="s">
        <v>57</v>
      </c>
      <c r="N6" s="76" t="s">
        <v>58</v>
      </c>
      <c r="O6" s="165" t="s">
        <v>59</v>
      </c>
    </row>
    <row r="7" spans="1:23" ht="13.5" thickBot="1" x14ac:dyDescent="0.25">
      <c r="B7" s="76"/>
      <c r="C7" s="76"/>
      <c r="D7" s="76"/>
      <c r="E7" s="76"/>
      <c r="F7" s="76"/>
      <c r="G7" s="76"/>
      <c r="H7" s="76"/>
      <c r="I7" s="76"/>
      <c r="J7" s="76"/>
      <c r="K7" s="76"/>
      <c r="L7" s="76"/>
      <c r="M7" s="76"/>
      <c r="N7" s="76"/>
      <c r="O7" s="165" t="s">
        <v>60</v>
      </c>
    </row>
    <row r="8" spans="1:23" ht="13.5" thickBot="1" x14ac:dyDescent="0.25">
      <c r="A8" s="169" t="s">
        <v>61</v>
      </c>
      <c r="B8" s="170" t="s">
        <v>46</v>
      </c>
      <c r="C8" s="170" t="s">
        <v>47</v>
      </c>
      <c r="D8" s="170" t="s">
        <v>48</v>
      </c>
      <c r="E8" s="170" t="s">
        <v>49</v>
      </c>
      <c r="F8" s="170" t="s">
        <v>50</v>
      </c>
      <c r="G8" s="170" t="s">
        <v>51</v>
      </c>
      <c r="H8" s="170" t="s">
        <v>52</v>
      </c>
      <c r="I8" s="170" t="s">
        <v>53</v>
      </c>
      <c r="J8" s="170" t="s">
        <v>54</v>
      </c>
      <c r="K8" s="170" t="s">
        <v>55</v>
      </c>
      <c r="L8" s="170" t="s">
        <v>56</v>
      </c>
      <c r="M8" s="170" t="s">
        <v>57</v>
      </c>
      <c r="N8" s="171" t="s">
        <v>58</v>
      </c>
      <c r="O8" s="165"/>
    </row>
    <row r="9" spans="1:23" ht="15" thickBot="1" x14ac:dyDescent="0.25">
      <c r="A9" s="173" t="s">
        <v>581</v>
      </c>
      <c r="B9" s="150"/>
      <c r="C9" s="150"/>
      <c r="D9" s="150"/>
      <c r="E9" s="150"/>
      <c r="F9" s="150"/>
      <c r="G9" s="150"/>
      <c r="H9" s="150"/>
      <c r="I9" s="150"/>
      <c r="J9" s="150"/>
      <c r="K9" s="150"/>
      <c r="L9" s="150"/>
      <c r="M9" s="150"/>
      <c r="N9" s="174">
        <v>0</v>
      </c>
      <c r="O9" s="165"/>
    </row>
    <row r="10" spans="1:23" x14ac:dyDescent="0.2">
      <c r="A10" s="175" t="s">
        <v>562</v>
      </c>
      <c r="B10" s="151">
        <v>38811.166666666664</v>
      </c>
      <c r="C10" s="151">
        <v>38811.166666666664</v>
      </c>
      <c r="D10" s="151">
        <v>38811.166666666664</v>
      </c>
      <c r="E10" s="151">
        <v>38811.166666666664</v>
      </c>
      <c r="F10" s="151">
        <v>38811.166666666664</v>
      </c>
      <c r="G10" s="151">
        <v>38811.166666666664</v>
      </c>
      <c r="H10" s="151">
        <v>38811.166666666664</v>
      </c>
      <c r="I10" s="151">
        <v>38811.166666666664</v>
      </c>
      <c r="J10" s="151">
        <v>38811.166666666664</v>
      </c>
      <c r="K10" s="151">
        <v>38811.166666666664</v>
      </c>
      <c r="L10" s="151">
        <v>38811.166666666664</v>
      </c>
      <c r="M10" s="151">
        <v>38811.166666666664</v>
      </c>
      <c r="N10" s="176">
        <v>465734</v>
      </c>
      <c r="O10" s="165"/>
      <c r="R10" s="152" t="s">
        <v>40</v>
      </c>
    </row>
    <row r="11" spans="1:23" x14ac:dyDescent="0.2">
      <c r="A11" s="77" t="s">
        <v>563</v>
      </c>
      <c r="B11" s="153">
        <v>0</v>
      </c>
      <c r="C11" s="153">
        <v>0</v>
      </c>
      <c r="D11" s="153">
        <v>0</v>
      </c>
      <c r="E11" s="153">
        <v>0</v>
      </c>
      <c r="F11" s="153">
        <v>0</v>
      </c>
      <c r="G11" s="153">
        <v>0</v>
      </c>
      <c r="H11" s="153">
        <v>0</v>
      </c>
      <c r="I11" s="153">
        <v>0</v>
      </c>
      <c r="J11" s="153">
        <v>0</v>
      </c>
      <c r="K11" s="153">
        <v>0</v>
      </c>
      <c r="L11" s="153">
        <v>0</v>
      </c>
      <c r="M11" s="153">
        <v>0</v>
      </c>
      <c r="N11" s="162">
        <v>0</v>
      </c>
      <c r="O11" s="165"/>
      <c r="R11" s="152" t="s">
        <v>40</v>
      </c>
    </row>
    <row r="12" spans="1:23" x14ac:dyDescent="0.2">
      <c r="A12" s="77" t="s">
        <v>564</v>
      </c>
      <c r="B12" s="153">
        <v>0</v>
      </c>
      <c r="C12" s="153">
        <v>0</v>
      </c>
      <c r="D12" s="153">
        <v>0</v>
      </c>
      <c r="E12" s="153">
        <v>0</v>
      </c>
      <c r="F12" s="153">
        <v>0</v>
      </c>
      <c r="G12" s="153">
        <v>0</v>
      </c>
      <c r="H12" s="153">
        <v>0</v>
      </c>
      <c r="I12" s="153">
        <v>0</v>
      </c>
      <c r="J12" s="153">
        <v>0</v>
      </c>
      <c r="K12" s="153">
        <v>0</v>
      </c>
      <c r="L12" s="153">
        <v>0</v>
      </c>
      <c r="M12" s="153">
        <v>0</v>
      </c>
      <c r="N12" s="162">
        <v>0</v>
      </c>
      <c r="O12" s="165"/>
      <c r="R12" s="152" t="s">
        <v>40</v>
      </c>
    </row>
    <row r="13" spans="1:23" x14ac:dyDescent="0.2">
      <c r="A13" s="77" t="s">
        <v>69</v>
      </c>
      <c r="B13" s="153">
        <v>0</v>
      </c>
      <c r="C13" s="153">
        <v>0</v>
      </c>
      <c r="D13" s="153">
        <v>0</v>
      </c>
      <c r="E13" s="153">
        <v>0</v>
      </c>
      <c r="F13" s="153">
        <v>0</v>
      </c>
      <c r="G13" s="153">
        <v>0</v>
      </c>
      <c r="H13" s="153">
        <v>0</v>
      </c>
      <c r="I13" s="153">
        <v>0</v>
      </c>
      <c r="J13" s="153">
        <v>0</v>
      </c>
      <c r="K13" s="153">
        <v>0</v>
      </c>
      <c r="L13" s="153">
        <v>0</v>
      </c>
      <c r="M13" s="153">
        <v>0</v>
      </c>
      <c r="N13" s="162">
        <v>0</v>
      </c>
      <c r="O13" s="165"/>
      <c r="R13" s="152" t="s">
        <v>40</v>
      </c>
    </row>
    <row r="14" spans="1:23" x14ac:dyDescent="0.2">
      <c r="A14" s="77" t="s">
        <v>70</v>
      </c>
      <c r="B14" s="153">
        <v>0</v>
      </c>
      <c r="C14" s="153">
        <v>0</v>
      </c>
      <c r="D14" s="153">
        <v>0</v>
      </c>
      <c r="E14" s="153">
        <v>0</v>
      </c>
      <c r="F14" s="153">
        <v>0</v>
      </c>
      <c r="G14" s="153">
        <v>0</v>
      </c>
      <c r="H14" s="153">
        <v>0</v>
      </c>
      <c r="I14" s="153">
        <v>0</v>
      </c>
      <c r="J14" s="153">
        <v>0</v>
      </c>
      <c r="K14" s="153">
        <v>0</v>
      </c>
      <c r="L14" s="153">
        <v>0</v>
      </c>
      <c r="M14" s="153">
        <v>0</v>
      </c>
      <c r="N14" s="162">
        <v>0</v>
      </c>
      <c r="O14" s="165"/>
      <c r="R14" s="152" t="s">
        <v>40</v>
      </c>
    </row>
    <row r="15" spans="1:23" x14ac:dyDescent="0.2">
      <c r="A15" s="77" t="s">
        <v>71</v>
      </c>
      <c r="B15" s="153">
        <v>0</v>
      </c>
      <c r="C15" s="153">
        <v>0</v>
      </c>
      <c r="D15" s="153">
        <v>0</v>
      </c>
      <c r="E15" s="153">
        <v>4483</v>
      </c>
      <c r="F15" s="153">
        <v>0</v>
      </c>
      <c r="G15" s="153">
        <v>0</v>
      </c>
      <c r="H15" s="153">
        <v>0</v>
      </c>
      <c r="I15" s="153">
        <v>0</v>
      </c>
      <c r="J15" s="153">
        <v>3587</v>
      </c>
      <c r="K15" s="153">
        <v>0</v>
      </c>
      <c r="L15" s="153">
        <v>0</v>
      </c>
      <c r="M15" s="153">
        <v>2690</v>
      </c>
      <c r="N15" s="162">
        <v>10760</v>
      </c>
      <c r="O15" s="165"/>
      <c r="R15" s="152" t="s">
        <v>40</v>
      </c>
    </row>
    <row r="16" spans="1:23" x14ac:dyDescent="0.2">
      <c r="A16" s="77" t="s">
        <v>72</v>
      </c>
      <c r="B16" s="153">
        <v>0</v>
      </c>
      <c r="C16" s="153">
        <v>0</v>
      </c>
      <c r="D16" s="153">
        <v>0</v>
      </c>
      <c r="E16" s="153">
        <v>0</v>
      </c>
      <c r="F16" s="153">
        <v>0</v>
      </c>
      <c r="G16" s="153">
        <v>0</v>
      </c>
      <c r="H16" s="153">
        <v>0</v>
      </c>
      <c r="I16" s="153">
        <v>0</v>
      </c>
      <c r="J16" s="153">
        <v>0</v>
      </c>
      <c r="K16" s="153">
        <v>9055</v>
      </c>
      <c r="L16" s="153">
        <v>0</v>
      </c>
      <c r="M16" s="153">
        <v>0</v>
      </c>
      <c r="N16" s="162">
        <v>9055</v>
      </c>
      <c r="O16" s="165"/>
      <c r="R16" s="152" t="s">
        <v>40</v>
      </c>
    </row>
    <row r="17" spans="1:18" x14ac:dyDescent="0.2">
      <c r="A17" s="77" t="s">
        <v>565</v>
      </c>
      <c r="B17" s="153">
        <v>0</v>
      </c>
      <c r="C17" s="153">
        <v>0</v>
      </c>
      <c r="D17" s="153">
        <v>0</v>
      </c>
      <c r="E17" s="153">
        <v>12026</v>
      </c>
      <c r="F17" s="153">
        <v>0</v>
      </c>
      <c r="G17" s="153">
        <v>0</v>
      </c>
      <c r="H17" s="153">
        <v>0</v>
      </c>
      <c r="I17" s="153">
        <v>0</v>
      </c>
      <c r="J17" s="153">
        <v>0</v>
      </c>
      <c r="K17" s="153">
        <v>0</v>
      </c>
      <c r="L17" s="153">
        <v>0</v>
      </c>
      <c r="M17" s="153">
        <v>0</v>
      </c>
      <c r="N17" s="162">
        <v>12026</v>
      </c>
      <c r="O17" s="165"/>
      <c r="R17" s="152" t="s">
        <v>40</v>
      </c>
    </row>
    <row r="18" spans="1:18" x14ac:dyDescent="0.2">
      <c r="A18" s="77" t="s">
        <v>73</v>
      </c>
      <c r="B18" s="153">
        <v>6971</v>
      </c>
      <c r="C18" s="153">
        <v>0</v>
      </c>
      <c r="D18" s="153">
        <v>0</v>
      </c>
      <c r="E18" s="153">
        <v>0</v>
      </c>
      <c r="F18" s="153">
        <v>0</v>
      </c>
      <c r="G18" s="153">
        <v>0</v>
      </c>
      <c r="H18" s="153">
        <v>0</v>
      </c>
      <c r="I18" s="153">
        <v>9759</v>
      </c>
      <c r="J18" s="153">
        <v>0</v>
      </c>
      <c r="K18" s="153">
        <v>0</v>
      </c>
      <c r="L18" s="153">
        <v>0</v>
      </c>
      <c r="M18" s="153">
        <v>0</v>
      </c>
      <c r="N18" s="162">
        <v>16730</v>
      </c>
      <c r="O18" s="165"/>
      <c r="R18" s="152" t="s">
        <v>40</v>
      </c>
    </row>
    <row r="19" spans="1:18" x14ac:dyDescent="0.2">
      <c r="A19" s="77" t="s">
        <v>582</v>
      </c>
      <c r="B19" s="153" t="s">
        <v>40</v>
      </c>
      <c r="C19" s="153" t="s">
        <v>40</v>
      </c>
      <c r="D19" s="153">
        <v>2933</v>
      </c>
      <c r="E19" s="153" t="s">
        <v>40</v>
      </c>
      <c r="F19" s="153" t="s">
        <v>40</v>
      </c>
      <c r="G19" s="153" t="s">
        <v>40</v>
      </c>
      <c r="H19" s="153" t="s">
        <v>40</v>
      </c>
      <c r="I19" s="153" t="s">
        <v>40</v>
      </c>
      <c r="J19" s="153" t="s">
        <v>40</v>
      </c>
      <c r="K19" s="153" t="s">
        <v>40</v>
      </c>
      <c r="L19" s="153" t="s">
        <v>40</v>
      </c>
      <c r="M19" s="153" t="s">
        <v>40</v>
      </c>
      <c r="N19" s="162">
        <v>2933</v>
      </c>
      <c r="O19" s="165"/>
      <c r="R19" s="152" t="s">
        <v>40</v>
      </c>
    </row>
    <row r="20" spans="1:18" x14ac:dyDescent="0.2">
      <c r="A20" s="77" t="s">
        <v>566</v>
      </c>
      <c r="B20" s="153" t="s">
        <v>40</v>
      </c>
      <c r="C20" s="153" t="s">
        <v>40</v>
      </c>
      <c r="D20" s="153" t="s">
        <v>40</v>
      </c>
      <c r="E20" s="153" t="s">
        <v>40</v>
      </c>
      <c r="F20" s="153" t="s">
        <v>40</v>
      </c>
      <c r="G20" s="153" t="s">
        <v>40</v>
      </c>
      <c r="H20" s="153" t="s">
        <v>40</v>
      </c>
      <c r="I20" s="153" t="s">
        <v>40</v>
      </c>
      <c r="J20" s="153" t="s">
        <v>40</v>
      </c>
      <c r="K20" s="153" t="s">
        <v>40</v>
      </c>
      <c r="L20" s="153" t="s">
        <v>40</v>
      </c>
      <c r="M20" s="153" t="s">
        <v>40</v>
      </c>
      <c r="N20" s="162">
        <v>0</v>
      </c>
      <c r="O20" s="165"/>
      <c r="R20" s="152" t="s">
        <v>40</v>
      </c>
    </row>
    <row r="21" spans="1:18" x14ac:dyDescent="0.2">
      <c r="A21" s="77" t="s">
        <v>566</v>
      </c>
      <c r="B21" s="153" t="s">
        <v>40</v>
      </c>
      <c r="C21" s="153" t="s">
        <v>40</v>
      </c>
      <c r="D21" s="153" t="s">
        <v>40</v>
      </c>
      <c r="E21" s="153" t="s">
        <v>40</v>
      </c>
      <c r="F21" s="153" t="s">
        <v>40</v>
      </c>
      <c r="G21" s="153" t="s">
        <v>40</v>
      </c>
      <c r="H21" s="153" t="s">
        <v>40</v>
      </c>
      <c r="I21" s="153" t="s">
        <v>40</v>
      </c>
      <c r="J21" s="153" t="s">
        <v>40</v>
      </c>
      <c r="K21" s="153" t="s">
        <v>40</v>
      </c>
      <c r="L21" s="153" t="s">
        <v>40</v>
      </c>
      <c r="M21" s="153" t="s">
        <v>40</v>
      </c>
      <c r="N21" s="162">
        <v>0</v>
      </c>
      <c r="O21" s="165"/>
      <c r="R21" s="152"/>
    </row>
    <row r="22" spans="1:18" x14ac:dyDescent="0.2">
      <c r="A22" s="77" t="s">
        <v>566</v>
      </c>
      <c r="B22" s="153" t="s">
        <v>40</v>
      </c>
      <c r="C22" s="153" t="s">
        <v>40</v>
      </c>
      <c r="D22" s="153" t="s">
        <v>40</v>
      </c>
      <c r="E22" s="153" t="s">
        <v>40</v>
      </c>
      <c r="F22" s="153" t="s">
        <v>40</v>
      </c>
      <c r="G22" s="153" t="s">
        <v>40</v>
      </c>
      <c r="H22" s="153" t="s">
        <v>40</v>
      </c>
      <c r="I22" s="153" t="s">
        <v>40</v>
      </c>
      <c r="J22" s="153" t="s">
        <v>40</v>
      </c>
      <c r="K22" s="153" t="s">
        <v>40</v>
      </c>
      <c r="L22" s="153" t="s">
        <v>40</v>
      </c>
      <c r="M22" s="153" t="s">
        <v>40</v>
      </c>
      <c r="N22" s="162">
        <v>0</v>
      </c>
      <c r="O22" s="165"/>
      <c r="R22" s="152"/>
    </row>
    <row r="23" spans="1:18" x14ac:dyDescent="0.2">
      <c r="A23" s="77" t="s">
        <v>566</v>
      </c>
      <c r="B23" s="153" t="s">
        <v>40</v>
      </c>
      <c r="C23" s="153" t="s">
        <v>40</v>
      </c>
      <c r="D23" s="153" t="s">
        <v>40</v>
      </c>
      <c r="E23" s="153" t="s">
        <v>40</v>
      </c>
      <c r="F23" s="153" t="s">
        <v>40</v>
      </c>
      <c r="G23" s="153" t="s">
        <v>40</v>
      </c>
      <c r="H23" s="153" t="s">
        <v>40</v>
      </c>
      <c r="I23" s="153" t="s">
        <v>40</v>
      </c>
      <c r="J23" s="153" t="s">
        <v>40</v>
      </c>
      <c r="K23" s="153" t="s">
        <v>40</v>
      </c>
      <c r="L23" s="153" t="s">
        <v>40</v>
      </c>
      <c r="M23" s="153" t="s">
        <v>40</v>
      </c>
      <c r="N23" s="162">
        <v>0</v>
      </c>
      <c r="O23" s="165"/>
      <c r="R23" s="152"/>
    </row>
    <row r="24" spans="1:18" x14ac:dyDescent="0.2">
      <c r="A24" s="77" t="s">
        <v>566</v>
      </c>
      <c r="B24" s="153" t="s">
        <v>40</v>
      </c>
      <c r="C24" s="153" t="s">
        <v>40</v>
      </c>
      <c r="D24" s="153" t="s">
        <v>40</v>
      </c>
      <c r="E24" s="153" t="s">
        <v>40</v>
      </c>
      <c r="F24" s="153" t="s">
        <v>40</v>
      </c>
      <c r="G24" s="153" t="s">
        <v>40</v>
      </c>
      <c r="H24" s="153" t="s">
        <v>40</v>
      </c>
      <c r="I24" s="153" t="s">
        <v>40</v>
      </c>
      <c r="J24" s="153" t="s">
        <v>40</v>
      </c>
      <c r="K24" s="153" t="s">
        <v>40</v>
      </c>
      <c r="L24" s="153" t="s">
        <v>40</v>
      </c>
      <c r="M24" s="153" t="s">
        <v>40</v>
      </c>
      <c r="N24" s="162">
        <v>0</v>
      </c>
      <c r="O24" s="165"/>
      <c r="R24" s="152"/>
    </row>
    <row r="25" spans="1:18" x14ac:dyDescent="0.2">
      <c r="A25" s="77" t="s">
        <v>566</v>
      </c>
      <c r="B25" s="153" t="s">
        <v>40</v>
      </c>
      <c r="C25" s="153" t="s">
        <v>40</v>
      </c>
      <c r="D25" s="153" t="s">
        <v>40</v>
      </c>
      <c r="E25" s="153" t="s">
        <v>40</v>
      </c>
      <c r="F25" s="153" t="s">
        <v>40</v>
      </c>
      <c r="G25" s="153" t="s">
        <v>40</v>
      </c>
      <c r="H25" s="153" t="s">
        <v>40</v>
      </c>
      <c r="I25" s="153" t="s">
        <v>40</v>
      </c>
      <c r="J25" s="153" t="s">
        <v>40</v>
      </c>
      <c r="K25" s="153" t="s">
        <v>40</v>
      </c>
      <c r="L25" s="153" t="s">
        <v>40</v>
      </c>
      <c r="M25" s="153" t="s">
        <v>40</v>
      </c>
      <c r="N25" s="162">
        <v>0</v>
      </c>
      <c r="O25" s="165"/>
      <c r="R25" s="152"/>
    </row>
    <row r="26" spans="1:18" x14ac:dyDescent="0.2">
      <c r="A26" s="77" t="s">
        <v>566</v>
      </c>
      <c r="B26" s="153" t="s">
        <v>40</v>
      </c>
      <c r="C26" s="153" t="s">
        <v>40</v>
      </c>
      <c r="D26" s="153" t="s">
        <v>40</v>
      </c>
      <c r="E26" s="153" t="s">
        <v>40</v>
      </c>
      <c r="F26" s="153" t="s">
        <v>40</v>
      </c>
      <c r="G26" s="153" t="s">
        <v>40</v>
      </c>
      <c r="H26" s="153" t="s">
        <v>40</v>
      </c>
      <c r="I26" s="153" t="s">
        <v>40</v>
      </c>
      <c r="J26" s="153" t="s">
        <v>40</v>
      </c>
      <c r="K26" s="153" t="s">
        <v>40</v>
      </c>
      <c r="L26" s="153" t="s">
        <v>40</v>
      </c>
      <c r="M26" s="153" t="s">
        <v>40</v>
      </c>
      <c r="N26" s="162">
        <v>0</v>
      </c>
      <c r="O26" s="165"/>
      <c r="R26" s="152"/>
    </row>
    <row r="27" spans="1:18" x14ac:dyDescent="0.2">
      <c r="A27" s="77" t="s">
        <v>566</v>
      </c>
      <c r="B27" s="153" t="s">
        <v>40</v>
      </c>
      <c r="C27" s="153" t="s">
        <v>40</v>
      </c>
      <c r="D27" s="153" t="s">
        <v>40</v>
      </c>
      <c r="E27" s="153" t="s">
        <v>40</v>
      </c>
      <c r="F27" s="153" t="s">
        <v>40</v>
      </c>
      <c r="G27" s="153" t="s">
        <v>40</v>
      </c>
      <c r="H27" s="153" t="s">
        <v>40</v>
      </c>
      <c r="I27" s="153" t="s">
        <v>40</v>
      </c>
      <c r="J27" s="153" t="s">
        <v>40</v>
      </c>
      <c r="K27" s="153" t="s">
        <v>40</v>
      </c>
      <c r="L27" s="153" t="s">
        <v>40</v>
      </c>
      <c r="M27" s="153" t="s">
        <v>40</v>
      </c>
      <c r="N27" s="162">
        <v>0</v>
      </c>
      <c r="O27" s="165"/>
      <c r="R27" s="152"/>
    </row>
    <row r="28" spans="1:18" x14ac:dyDescent="0.2">
      <c r="A28" s="77" t="s">
        <v>566</v>
      </c>
      <c r="B28" s="153" t="s">
        <v>40</v>
      </c>
      <c r="C28" s="153" t="s">
        <v>40</v>
      </c>
      <c r="D28" s="153" t="s">
        <v>40</v>
      </c>
      <c r="E28" s="153" t="s">
        <v>40</v>
      </c>
      <c r="F28" s="153" t="s">
        <v>40</v>
      </c>
      <c r="G28" s="153" t="s">
        <v>40</v>
      </c>
      <c r="H28" s="153" t="s">
        <v>40</v>
      </c>
      <c r="I28" s="153" t="s">
        <v>40</v>
      </c>
      <c r="J28" s="153" t="s">
        <v>40</v>
      </c>
      <c r="K28" s="153" t="s">
        <v>40</v>
      </c>
      <c r="L28" s="153" t="s">
        <v>40</v>
      </c>
      <c r="M28" s="153" t="s">
        <v>40</v>
      </c>
      <c r="N28" s="162">
        <v>0</v>
      </c>
      <c r="O28" s="165"/>
      <c r="R28" s="152"/>
    </row>
    <row r="29" spans="1:18" x14ac:dyDescent="0.2">
      <c r="A29" s="77" t="s">
        <v>566</v>
      </c>
      <c r="B29" s="153" t="s">
        <v>40</v>
      </c>
      <c r="C29" s="153" t="s">
        <v>40</v>
      </c>
      <c r="D29" s="153" t="s">
        <v>40</v>
      </c>
      <c r="E29" s="153" t="s">
        <v>40</v>
      </c>
      <c r="F29" s="153" t="s">
        <v>40</v>
      </c>
      <c r="G29" s="153" t="s">
        <v>40</v>
      </c>
      <c r="H29" s="153" t="s">
        <v>40</v>
      </c>
      <c r="I29" s="153" t="s">
        <v>40</v>
      </c>
      <c r="J29" s="153" t="s">
        <v>40</v>
      </c>
      <c r="K29" s="153" t="s">
        <v>40</v>
      </c>
      <c r="L29" s="153" t="s">
        <v>40</v>
      </c>
      <c r="M29" s="153" t="s">
        <v>40</v>
      </c>
      <c r="N29" s="162">
        <v>0</v>
      </c>
      <c r="O29" s="165"/>
      <c r="R29" s="152"/>
    </row>
    <row r="30" spans="1:18" x14ac:dyDescent="0.2">
      <c r="A30" s="77" t="s">
        <v>566</v>
      </c>
      <c r="B30" s="153" t="s">
        <v>40</v>
      </c>
      <c r="C30" s="153" t="s">
        <v>40</v>
      </c>
      <c r="D30" s="153" t="s">
        <v>40</v>
      </c>
      <c r="E30" s="153" t="s">
        <v>40</v>
      </c>
      <c r="F30" s="153" t="s">
        <v>40</v>
      </c>
      <c r="G30" s="153" t="s">
        <v>40</v>
      </c>
      <c r="H30" s="153" t="s">
        <v>40</v>
      </c>
      <c r="I30" s="153" t="s">
        <v>40</v>
      </c>
      <c r="J30" s="153" t="s">
        <v>40</v>
      </c>
      <c r="K30" s="153" t="s">
        <v>40</v>
      </c>
      <c r="L30" s="153" t="s">
        <v>40</v>
      </c>
      <c r="M30" s="153" t="s">
        <v>40</v>
      </c>
      <c r="N30" s="162">
        <v>0</v>
      </c>
      <c r="O30" s="165"/>
      <c r="R30" s="152"/>
    </row>
    <row r="31" spans="1:18" x14ac:dyDescent="0.2">
      <c r="A31" s="77" t="s">
        <v>566</v>
      </c>
      <c r="B31" s="153" t="s">
        <v>40</v>
      </c>
      <c r="C31" s="153" t="s">
        <v>40</v>
      </c>
      <c r="D31" s="153" t="s">
        <v>40</v>
      </c>
      <c r="E31" s="153" t="s">
        <v>40</v>
      </c>
      <c r="F31" s="153" t="s">
        <v>40</v>
      </c>
      <c r="G31" s="153" t="s">
        <v>40</v>
      </c>
      <c r="H31" s="153" t="s">
        <v>40</v>
      </c>
      <c r="I31" s="153" t="s">
        <v>40</v>
      </c>
      <c r="J31" s="153" t="s">
        <v>40</v>
      </c>
      <c r="K31" s="153" t="s">
        <v>40</v>
      </c>
      <c r="L31" s="153" t="s">
        <v>40</v>
      </c>
      <c r="M31" s="153" t="s">
        <v>40</v>
      </c>
      <c r="N31" s="162">
        <v>0</v>
      </c>
      <c r="O31" s="165"/>
      <c r="R31" s="152"/>
    </row>
    <row r="32" spans="1:18" x14ac:dyDescent="0.2">
      <c r="A32" s="77" t="s">
        <v>566</v>
      </c>
      <c r="B32" s="153" t="s">
        <v>40</v>
      </c>
      <c r="C32" s="153" t="s">
        <v>40</v>
      </c>
      <c r="D32" s="153" t="s">
        <v>40</v>
      </c>
      <c r="E32" s="153" t="s">
        <v>40</v>
      </c>
      <c r="F32" s="153" t="s">
        <v>40</v>
      </c>
      <c r="G32" s="153" t="s">
        <v>40</v>
      </c>
      <c r="H32" s="153" t="s">
        <v>40</v>
      </c>
      <c r="I32" s="153" t="s">
        <v>40</v>
      </c>
      <c r="J32" s="153" t="s">
        <v>40</v>
      </c>
      <c r="K32" s="153" t="s">
        <v>40</v>
      </c>
      <c r="L32" s="153" t="s">
        <v>40</v>
      </c>
      <c r="M32" s="153" t="s">
        <v>40</v>
      </c>
      <c r="N32" s="162">
        <v>0</v>
      </c>
      <c r="O32" s="165"/>
      <c r="R32" s="152"/>
    </row>
    <row r="33" spans="1:18" x14ac:dyDescent="0.2">
      <c r="A33" s="77" t="s">
        <v>566</v>
      </c>
      <c r="B33" s="153" t="s">
        <v>40</v>
      </c>
      <c r="C33" s="153" t="s">
        <v>40</v>
      </c>
      <c r="D33" s="153" t="s">
        <v>40</v>
      </c>
      <c r="E33" s="153" t="s">
        <v>40</v>
      </c>
      <c r="F33" s="153" t="s">
        <v>40</v>
      </c>
      <c r="G33" s="153" t="s">
        <v>40</v>
      </c>
      <c r="H33" s="153" t="s">
        <v>40</v>
      </c>
      <c r="I33" s="153" t="s">
        <v>40</v>
      </c>
      <c r="J33" s="153" t="s">
        <v>40</v>
      </c>
      <c r="K33" s="153" t="s">
        <v>40</v>
      </c>
      <c r="L33" s="153" t="s">
        <v>40</v>
      </c>
      <c r="M33" s="153" t="s">
        <v>40</v>
      </c>
      <c r="N33" s="162">
        <v>0</v>
      </c>
      <c r="O33" s="165"/>
      <c r="R33" s="152"/>
    </row>
    <row r="34" spans="1:18" x14ac:dyDescent="0.2">
      <c r="A34" s="161" t="s">
        <v>567</v>
      </c>
      <c r="B34" s="153">
        <v>1818</v>
      </c>
      <c r="C34" s="153">
        <v>0</v>
      </c>
      <c r="D34" s="153">
        <v>0</v>
      </c>
      <c r="E34" s="153">
        <v>0</v>
      </c>
      <c r="F34" s="153">
        <v>0</v>
      </c>
      <c r="G34" s="153">
        <v>0</v>
      </c>
      <c r="H34" s="153">
        <v>0</v>
      </c>
      <c r="I34" s="153">
        <v>0</v>
      </c>
      <c r="J34" s="153">
        <v>0</v>
      </c>
      <c r="K34" s="153">
        <v>0</v>
      </c>
      <c r="L34" s="153">
        <v>0</v>
      </c>
      <c r="M34" s="153">
        <v>0</v>
      </c>
      <c r="N34" s="162">
        <v>1818</v>
      </c>
      <c r="O34" s="165"/>
      <c r="R34" s="152" t="s">
        <v>40</v>
      </c>
    </row>
    <row r="35" spans="1:18" x14ac:dyDescent="0.2">
      <c r="A35" s="161" t="s">
        <v>568</v>
      </c>
      <c r="B35" s="153" t="s">
        <v>40</v>
      </c>
      <c r="C35" s="153" t="s">
        <v>40</v>
      </c>
      <c r="D35" s="153" t="s">
        <v>40</v>
      </c>
      <c r="E35" s="153" t="s">
        <v>40</v>
      </c>
      <c r="F35" s="153" t="s">
        <v>40</v>
      </c>
      <c r="G35" s="153" t="s">
        <v>40</v>
      </c>
      <c r="H35" s="153" t="s">
        <v>40</v>
      </c>
      <c r="I35" s="153" t="s">
        <v>40</v>
      </c>
      <c r="J35" s="153" t="s">
        <v>40</v>
      </c>
      <c r="K35" s="153" t="s">
        <v>40</v>
      </c>
      <c r="L35" s="153" t="s">
        <v>40</v>
      </c>
      <c r="M35" s="153" t="s">
        <v>40</v>
      </c>
      <c r="N35" s="162">
        <v>0</v>
      </c>
      <c r="O35" s="165"/>
      <c r="R35" s="152" t="s">
        <v>40</v>
      </c>
    </row>
    <row r="36" spans="1:18" x14ac:dyDescent="0.2">
      <c r="A36" s="161" t="s">
        <v>75</v>
      </c>
      <c r="B36" s="153" t="s">
        <v>40</v>
      </c>
      <c r="C36" s="153" t="s">
        <v>40</v>
      </c>
      <c r="D36" s="153" t="s">
        <v>40</v>
      </c>
      <c r="E36" s="153" t="s">
        <v>40</v>
      </c>
      <c r="F36" s="153" t="s">
        <v>40</v>
      </c>
      <c r="G36" s="153" t="s">
        <v>40</v>
      </c>
      <c r="H36" s="153" t="s">
        <v>40</v>
      </c>
      <c r="I36" s="153" t="s">
        <v>40</v>
      </c>
      <c r="J36" s="153" t="s">
        <v>40</v>
      </c>
      <c r="K36" s="153" t="s">
        <v>40</v>
      </c>
      <c r="L36" s="153" t="s">
        <v>40</v>
      </c>
      <c r="M36" s="153" t="s">
        <v>40</v>
      </c>
      <c r="N36" s="162">
        <v>0</v>
      </c>
      <c r="O36" s="165"/>
      <c r="R36" s="152" t="s">
        <v>40</v>
      </c>
    </row>
    <row r="37" spans="1:18" x14ac:dyDescent="0.2">
      <c r="A37" s="161" t="s">
        <v>340</v>
      </c>
      <c r="B37" s="153">
        <v>1389.090909090909</v>
      </c>
      <c r="C37" s="153">
        <v>1389.090909090909</v>
      </c>
      <c r="D37" s="153">
        <v>1389.090909090909</v>
      </c>
      <c r="E37" s="153">
        <v>1389.090909090909</v>
      </c>
      <c r="F37" s="153">
        <v>0</v>
      </c>
      <c r="G37" s="153">
        <v>1389.090909090909</v>
      </c>
      <c r="H37" s="153">
        <v>1389.090909090909</v>
      </c>
      <c r="I37" s="153">
        <v>1389.090909090909</v>
      </c>
      <c r="J37" s="153">
        <v>1389.090909090909</v>
      </c>
      <c r="K37" s="153">
        <v>1389.090909090909</v>
      </c>
      <c r="L37" s="153">
        <v>1389.090909090909</v>
      </c>
      <c r="M37" s="153">
        <v>1389.090909090909</v>
      </c>
      <c r="N37" s="162">
        <v>15280</v>
      </c>
      <c r="O37" s="165"/>
      <c r="R37" s="152" t="s">
        <v>40</v>
      </c>
    </row>
    <row r="38" spans="1:18" x14ac:dyDescent="0.2">
      <c r="A38" s="161" t="s">
        <v>570</v>
      </c>
      <c r="B38" s="153">
        <v>445.63636363636363</v>
      </c>
      <c r="C38" s="153">
        <v>445.63636363636363</v>
      </c>
      <c r="D38" s="153">
        <v>445.63636363636363</v>
      </c>
      <c r="E38" s="153">
        <v>445.63636363636363</v>
      </c>
      <c r="F38" s="153">
        <v>0</v>
      </c>
      <c r="G38" s="153">
        <v>445.63636363636363</v>
      </c>
      <c r="H38" s="153">
        <v>445.63636363636363</v>
      </c>
      <c r="I38" s="153">
        <v>445.63636363636363</v>
      </c>
      <c r="J38" s="153">
        <v>445.63636363636363</v>
      </c>
      <c r="K38" s="153">
        <v>445.63636363636363</v>
      </c>
      <c r="L38" s="153">
        <v>445.63636363636363</v>
      </c>
      <c r="M38" s="153">
        <v>445.63636363636363</v>
      </c>
      <c r="N38" s="162">
        <v>4902</v>
      </c>
      <c r="O38" s="165"/>
      <c r="R38" s="152" t="s">
        <v>40</v>
      </c>
    </row>
    <row r="39" spans="1:18" x14ac:dyDescent="0.2">
      <c r="A39" s="161" t="s">
        <v>569</v>
      </c>
      <c r="B39" s="153" t="s">
        <v>40</v>
      </c>
      <c r="C39" s="153" t="s">
        <v>40</v>
      </c>
      <c r="D39" s="153" t="s">
        <v>40</v>
      </c>
      <c r="E39" s="153" t="s">
        <v>40</v>
      </c>
      <c r="F39" s="153" t="s">
        <v>40</v>
      </c>
      <c r="G39" s="153">
        <v>441.5</v>
      </c>
      <c r="H39" s="153" t="s">
        <v>40</v>
      </c>
      <c r="I39" s="153" t="s">
        <v>40</v>
      </c>
      <c r="J39" s="153" t="s">
        <v>40</v>
      </c>
      <c r="K39" s="153">
        <v>441.5</v>
      </c>
      <c r="L39" s="153" t="s">
        <v>40</v>
      </c>
      <c r="M39" s="153" t="s">
        <v>40</v>
      </c>
      <c r="N39" s="162">
        <v>883</v>
      </c>
      <c r="O39" s="165"/>
      <c r="R39" s="152" t="s">
        <v>40</v>
      </c>
    </row>
    <row r="40" spans="1:18" x14ac:dyDescent="0.2">
      <c r="A40" s="161" t="s">
        <v>583</v>
      </c>
      <c r="B40" s="153" t="s">
        <v>40</v>
      </c>
      <c r="C40" s="153" t="s">
        <v>40</v>
      </c>
      <c r="D40" s="153" t="s">
        <v>40</v>
      </c>
      <c r="E40" s="153" t="s">
        <v>40</v>
      </c>
      <c r="F40" s="153" t="s">
        <v>40</v>
      </c>
      <c r="G40" s="153">
        <v>200</v>
      </c>
      <c r="H40" s="153" t="s">
        <v>40</v>
      </c>
      <c r="I40" s="153" t="s">
        <v>40</v>
      </c>
      <c r="J40" s="153" t="s">
        <v>40</v>
      </c>
      <c r="K40" s="153">
        <v>200</v>
      </c>
      <c r="L40" s="153" t="s">
        <v>40</v>
      </c>
      <c r="M40" s="153" t="s">
        <v>40</v>
      </c>
      <c r="N40" s="162">
        <v>400</v>
      </c>
      <c r="O40" s="165"/>
      <c r="R40" s="152"/>
    </row>
    <row r="41" spans="1:18" x14ac:dyDescent="0.2">
      <c r="A41" s="161" t="s">
        <v>584</v>
      </c>
      <c r="B41" s="153" t="s">
        <v>40</v>
      </c>
      <c r="C41" s="153" t="s">
        <v>40</v>
      </c>
      <c r="D41" s="153" t="s">
        <v>40</v>
      </c>
      <c r="E41" s="153" t="s">
        <v>40</v>
      </c>
      <c r="F41" s="153" t="s">
        <v>40</v>
      </c>
      <c r="G41" s="153" t="s">
        <v>40</v>
      </c>
      <c r="H41" s="153">
        <v>3008</v>
      </c>
      <c r="I41" s="153" t="s">
        <v>40</v>
      </c>
      <c r="J41" s="153" t="s">
        <v>40</v>
      </c>
      <c r="K41" s="153" t="s">
        <v>40</v>
      </c>
      <c r="L41" s="153" t="s">
        <v>40</v>
      </c>
      <c r="M41" s="153" t="s">
        <v>40</v>
      </c>
      <c r="N41" s="162">
        <v>3008</v>
      </c>
      <c r="O41" s="165"/>
      <c r="R41" s="152" t="s">
        <v>40</v>
      </c>
    </row>
    <row r="42" spans="1:18" x14ac:dyDescent="0.2">
      <c r="A42" s="161" t="s">
        <v>566</v>
      </c>
      <c r="B42" s="153" t="s">
        <v>40</v>
      </c>
      <c r="C42" s="153" t="s">
        <v>40</v>
      </c>
      <c r="D42" s="153" t="s">
        <v>40</v>
      </c>
      <c r="E42" s="153" t="s">
        <v>40</v>
      </c>
      <c r="F42" s="153" t="s">
        <v>40</v>
      </c>
      <c r="G42" s="153" t="s">
        <v>40</v>
      </c>
      <c r="H42" s="153" t="s">
        <v>40</v>
      </c>
      <c r="I42" s="153" t="s">
        <v>40</v>
      </c>
      <c r="J42" s="153" t="s">
        <v>40</v>
      </c>
      <c r="K42" s="153" t="s">
        <v>40</v>
      </c>
      <c r="L42" s="153" t="s">
        <v>40</v>
      </c>
      <c r="M42" s="153" t="s">
        <v>40</v>
      </c>
      <c r="N42" s="162">
        <v>0</v>
      </c>
      <c r="O42" s="165"/>
      <c r="R42" s="152" t="s">
        <v>40</v>
      </c>
    </row>
    <row r="43" spans="1:18" x14ac:dyDescent="0.2">
      <c r="A43" s="161" t="s">
        <v>566</v>
      </c>
      <c r="B43" s="153" t="s">
        <v>40</v>
      </c>
      <c r="C43" s="153" t="s">
        <v>40</v>
      </c>
      <c r="D43" s="153" t="s">
        <v>40</v>
      </c>
      <c r="E43" s="153" t="s">
        <v>40</v>
      </c>
      <c r="F43" s="153" t="s">
        <v>40</v>
      </c>
      <c r="G43" s="153" t="s">
        <v>40</v>
      </c>
      <c r="H43" s="153" t="s">
        <v>40</v>
      </c>
      <c r="I43" s="153" t="s">
        <v>40</v>
      </c>
      <c r="J43" s="153" t="s">
        <v>40</v>
      </c>
      <c r="K43" s="153" t="s">
        <v>40</v>
      </c>
      <c r="L43" s="153" t="s">
        <v>40</v>
      </c>
      <c r="M43" s="153" t="s">
        <v>40</v>
      </c>
      <c r="N43" s="162">
        <v>0</v>
      </c>
      <c r="O43" s="165"/>
      <c r="R43" s="152" t="s">
        <v>40</v>
      </c>
    </row>
    <row r="44" spans="1:18" x14ac:dyDescent="0.2">
      <c r="A44" s="161" t="s">
        <v>566</v>
      </c>
      <c r="B44" s="153" t="s">
        <v>40</v>
      </c>
      <c r="C44" s="153" t="s">
        <v>40</v>
      </c>
      <c r="D44" s="153" t="s">
        <v>40</v>
      </c>
      <c r="E44" s="153" t="s">
        <v>40</v>
      </c>
      <c r="F44" s="153" t="s">
        <v>40</v>
      </c>
      <c r="G44" s="153" t="s">
        <v>40</v>
      </c>
      <c r="H44" s="153" t="s">
        <v>40</v>
      </c>
      <c r="I44" s="153" t="s">
        <v>40</v>
      </c>
      <c r="J44" s="153" t="s">
        <v>40</v>
      </c>
      <c r="K44" s="153" t="s">
        <v>40</v>
      </c>
      <c r="L44" s="153" t="s">
        <v>40</v>
      </c>
      <c r="M44" s="153" t="s">
        <v>40</v>
      </c>
      <c r="N44" s="162">
        <v>0</v>
      </c>
      <c r="O44" s="165"/>
      <c r="R44" s="152" t="s">
        <v>40</v>
      </c>
    </row>
    <row r="45" spans="1:18" x14ac:dyDescent="0.2">
      <c r="A45" s="161" t="s">
        <v>566</v>
      </c>
      <c r="B45" s="153" t="s">
        <v>40</v>
      </c>
      <c r="C45" s="153" t="s">
        <v>40</v>
      </c>
      <c r="D45" s="153" t="s">
        <v>40</v>
      </c>
      <c r="E45" s="153" t="s">
        <v>40</v>
      </c>
      <c r="F45" s="153" t="s">
        <v>40</v>
      </c>
      <c r="G45" s="153" t="s">
        <v>40</v>
      </c>
      <c r="H45" s="153" t="s">
        <v>40</v>
      </c>
      <c r="I45" s="153" t="s">
        <v>40</v>
      </c>
      <c r="J45" s="153" t="s">
        <v>40</v>
      </c>
      <c r="K45" s="153" t="s">
        <v>40</v>
      </c>
      <c r="L45" s="153" t="s">
        <v>40</v>
      </c>
      <c r="M45" s="153" t="s">
        <v>40</v>
      </c>
      <c r="N45" s="162">
        <v>0</v>
      </c>
      <c r="O45" s="165"/>
      <c r="R45" s="152" t="s">
        <v>40</v>
      </c>
    </row>
    <row r="46" spans="1:18" x14ac:dyDescent="0.2">
      <c r="A46" s="161" t="s">
        <v>566</v>
      </c>
      <c r="B46" s="153" t="s">
        <v>40</v>
      </c>
      <c r="C46" s="153" t="s">
        <v>40</v>
      </c>
      <c r="D46" s="153" t="s">
        <v>40</v>
      </c>
      <c r="E46" s="153" t="s">
        <v>40</v>
      </c>
      <c r="F46" s="153" t="s">
        <v>40</v>
      </c>
      <c r="G46" s="153" t="s">
        <v>40</v>
      </c>
      <c r="H46" s="153" t="s">
        <v>40</v>
      </c>
      <c r="I46" s="153" t="s">
        <v>40</v>
      </c>
      <c r="J46" s="153" t="s">
        <v>40</v>
      </c>
      <c r="K46" s="153" t="s">
        <v>40</v>
      </c>
      <c r="L46" s="153" t="s">
        <v>40</v>
      </c>
      <c r="M46" s="153" t="s">
        <v>40</v>
      </c>
      <c r="N46" s="162">
        <v>0</v>
      </c>
      <c r="O46" s="165"/>
      <c r="R46" s="152" t="s">
        <v>40</v>
      </c>
    </row>
    <row r="47" spans="1:18" x14ac:dyDescent="0.2">
      <c r="A47" s="161" t="s">
        <v>566</v>
      </c>
      <c r="B47" s="153" t="s">
        <v>40</v>
      </c>
      <c r="C47" s="153" t="s">
        <v>40</v>
      </c>
      <c r="D47" s="153" t="s">
        <v>40</v>
      </c>
      <c r="E47" s="153" t="s">
        <v>40</v>
      </c>
      <c r="F47" s="153" t="s">
        <v>40</v>
      </c>
      <c r="G47" s="153" t="s">
        <v>40</v>
      </c>
      <c r="H47" s="153" t="s">
        <v>40</v>
      </c>
      <c r="I47" s="153" t="s">
        <v>40</v>
      </c>
      <c r="J47" s="153" t="s">
        <v>40</v>
      </c>
      <c r="K47" s="153" t="s">
        <v>40</v>
      </c>
      <c r="L47" s="153" t="s">
        <v>40</v>
      </c>
      <c r="M47" s="153" t="s">
        <v>40</v>
      </c>
      <c r="N47" s="162">
        <v>0</v>
      </c>
      <c r="O47" s="165"/>
      <c r="R47" s="152" t="s">
        <v>40</v>
      </c>
    </row>
    <row r="48" spans="1:18" x14ac:dyDescent="0.2">
      <c r="A48" s="161" t="s">
        <v>566</v>
      </c>
      <c r="B48" s="153" t="s">
        <v>40</v>
      </c>
      <c r="C48" s="153" t="s">
        <v>40</v>
      </c>
      <c r="D48" s="153" t="s">
        <v>40</v>
      </c>
      <c r="E48" s="153" t="s">
        <v>40</v>
      </c>
      <c r="F48" s="153" t="s">
        <v>40</v>
      </c>
      <c r="G48" s="153" t="s">
        <v>40</v>
      </c>
      <c r="H48" s="153" t="s">
        <v>40</v>
      </c>
      <c r="I48" s="153" t="s">
        <v>40</v>
      </c>
      <c r="J48" s="153" t="s">
        <v>40</v>
      </c>
      <c r="K48" s="153" t="s">
        <v>40</v>
      </c>
      <c r="L48" s="153" t="s">
        <v>40</v>
      </c>
      <c r="M48" s="153" t="s">
        <v>40</v>
      </c>
      <c r="N48" s="162">
        <v>0</v>
      </c>
      <c r="O48" s="165"/>
      <c r="R48" s="152" t="s">
        <v>40</v>
      </c>
    </row>
    <row r="49" spans="1:18" ht="13.5" thickBot="1" x14ac:dyDescent="0.25">
      <c r="A49" s="161" t="s">
        <v>566</v>
      </c>
      <c r="B49" s="153" t="s">
        <v>40</v>
      </c>
      <c r="C49" s="153" t="s">
        <v>40</v>
      </c>
      <c r="D49" s="153" t="s">
        <v>40</v>
      </c>
      <c r="E49" s="153" t="s">
        <v>40</v>
      </c>
      <c r="F49" s="153" t="s">
        <v>40</v>
      </c>
      <c r="G49" s="153" t="s">
        <v>40</v>
      </c>
      <c r="H49" s="153" t="s">
        <v>40</v>
      </c>
      <c r="I49" s="153" t="s">
        <v>40</v>
      </c>
      <c r="J49" s="153" t="s">
        <v>40</v>
      </c>
      <c r="K49" s="153" t="s">
        <v>40</v>
      </c>
      <c r="L49" s="153" t="s">
        <v>40</v>
      </c>
      <c r="M49" s="153" t="s">
        <v>40</v>
      </c>
      <c r="N49" s="162">
        <v>0</v>
      </c>
      <c r="O49" s="165"/>
      <c r="R49" s="152" t="s">
        <v>40</v>
      </c>
    </row>
    <row r="50" spans="1:18" s="75" customFormat="1" ht="13.5" thickBot="1" x14ac:dyDescent="0.25">
      <c r="A50" s="177" t="s">
        <v>62</v>
      </c>
      <c r="B50" s="178">
        <v>49434.893939393936</v>
      </c>
      <c r="C50" s="178">
        <v>40645.893939393936</v>
      </c>
      <c r="D50" s="178">
        <v>43578.893939393936</v>
      </c>
      <c r="E50" s="178">
        <v>57154.893939393936</v>
      </c>
      <c r="F50" s="178">
        <v>38811.166666666664</v>
      </c>
      <c r="G50" s="178">
        <v>41287.393939393936</v>
      </c>
      <c r="H50" s="178">
        <v>43653.893939393936</v>
      </c>
      <c r="I50" s="178">
        <v>50404.893939393936</v>
      </c>
      <c r="J50" s="178">
        <v>44232.893939393936</v>
      </c>
      <c r="K50" s="178">
        <v>50342.393939393936</v>
      </c>
      <c r="L50" s="178">
        <v>40645.893939393936</v>
      </c>
      <c r="M50" s="178">
        <v>43335.893939393936</v>
      </c>
      <c r="N50" s="178">
        <v>543528.64</v>
      </c>
      <c r="O50" s="165"/>
      <c r="R50" s="152" t="s">
        <v>40</v>
      </c>
    </row>
    <row r="51" spans="1:18" ht="13.5" thickBot="1" x14ac:dyDescent="0.25">
      <c r="A51" s="167"/>
      <c r="B51" s="167"/>
      <c r="C51" s="167"/>
      <c r="D51" s="167"/>
      <c r="E51" s="167"/>
      <c r="F51" s="167"/>
      <c r="G51" s="167"/>
      <c r="H51" s="167"/>
      <c r="I51" s="167"/>
      <c r="J51" s="167"/>
      <c r="K51" s="199"/>
      <c r="L51" s="200"/>
      <c r="M51" s="200"/>
      <c r="N51" s="200"/>
      <c r="O51" s="165"/>
      <c r="R51" s="152" t="s">
        <v>40</v>
      </c>
    </row>
    <row r="52" spans="1:18" ht="13.5" thickBot="1" x14ac:dyDescent="0.25">
      <c r="A52" s="179" t="s">
        <v>63</v>
      </c>
      <c r="B52" s="170" t="s">
        <v>46</v>
      </c>
      <c r="C52" s="170" t="s">
        <v>47</v>
      </c>
      <c r="D52" s="170" t="s">
        <v>48</v>
      </c>
      <c r="E52" s="170" t="s">
        <v>49</v>
      </c>
      <c r="F52" s="170" t="s">
        <v>50</v>
      </c>
      <c r="G52" s="170" t="s">
        <v>51</v>
      </c>
      <c r="H52" s="170" t="s">
        <v>52</v>
      </c>
      <c r="I52" s="170" t="s">
        <v>53</v>
      </c>
      <c r="J52" s="170" t="s">
        <v>54</v>
      </c>
      <c r="K52" s="170" t="s">
        <v>55</v>
      </c>
      <c r="L52" s="170" t="s">
        <v>56</v>
      </c>
      <c r="M52" s="170" t="s">
        <v>57</v>
      </c>
      <c r="N52" s="171" t="s">
        <v>58</v>
      </c>
      <c r="O52" s="165"/>
      <c r="R52" s="152" t="s">
        <v>40</v>
      </c>
    </row>
    <row r="53" spans="1:18" ht="15" thickBot="1" x14ac:dyDescent="0.25">
      <c r="A53" s="180" t="s">
        <v>585</v>
      </c>
      <c r="B53" s="154"/>
      <c r="C53" s="154"/>
      <c r="D53" s="154"/>
      <c r="E53" s="154"/>
      <c r="F53" s="154"/>
      <c r="G53" s="154"/>
      <c r="H53" s="154"/>
      <c r="I53" s="154"/>
      <c r="J53" s="154"/>
      <c r="K53" s="154"/>
      <c r="L53" s="154"/>
      <c r="M53" s="154"/>
      <c r="N53" s="181">
        <v>0</v>
      </c>
      <c r="O53" s="165"/>
      <c r="R53" s="152"/>
    </row>
    <row r="54" spans="1:18" x14ac:dyDescent="0.2">
      <c r="A54" s="182" t="s">
        <v>366</v>
      </c>
      <c r="B54" s="151">
        <v>21228</v>
      </c>
      <c r="C54" s="151">
        <v>21228</v>
      </c>
      <c r="D54" s="151">
        <v>21228</v>
      </c>
      <c r="E54" s="151">
        <v>21228</v>
      </c>
      <c r="F54" s="151">
        <v>21228</v>
      </c>
      <c r="G54" s="151">
        <v>21228</v>
      </c>
      <c r="H54" s="151">
        <v>21228</v>
      </c>
      <c r="I54" s="151">
        <v>21228</v>
      </c>
      <c r="J54" s="151">
        <v>21228</v>
      </c>
      <c r="K54" s="151">
        <v>21228</v>
      </c>
      <c r="L54" s="151">
        <v>21228</v>
      </c>
      <c r="M54" s="151">
        <v>21228</v>
      </c>
      <c r="N54" s="176">
        <v>254736</v>
      </c>
      <c r="O54" s="165"/>
      <c r="R54" s="152" t="s">
        <v>40</v>
      </c>
    </row>
    <row r="55" spans="1:18" x14ac:dyDescent="0.2">
      <c r="A55" s="161" t="s">
        <v>368</v>
      </c>
      <c r="B55" s="153">
        <v>1904</v>
      </c>
      <c r="C55" s="153">
        <v>0</v>
      </c>
      <c r="D55" s="153">
        <v>0</v>
      </c>
      <c r="E55" s="153">
        <v>0</v>
      </c>
      <c r="F55" s="153">
        <v>0</v>
      </c>
      <c r="G55" s="153">
        <v>1904</v>
      </c>
      <c r="H55" s="153">
        <v>0</v>
      </c>
      <c r="I55" s="153">
        <v>0</v>
      </c>
      <c r="J55" s="153">
        <v>0</v>
      </c>
      <c r="K55" s="153">
        <v>1904</v>
      </c>
      <c r="L55" s="153">
        <v>0</v>
      </c>
      <c r="M55" s="153">
        <v>0</v>
      </c>
      <c r="N55" s="162">
        <v>5712</v>
      </c>
      <c r="O55" s="165"/>
      <c r="R55" s="152" t="s">
        <v>40</v>
      </c>
    </row>
    <row r="56" spans="1:18" x14ac:dyDescent="0.2">
      <c r="A56" s="161" t="s">
        <v>374</v>
      </c>
      <c r="B56" s="153">
        <v>2808.0833333333335</v>
      </c>
      <c r="C56" s="153">
        <v>2808.0833333333335</v>
      </c>
      <c r="D56" s="153">
        <v>2808.0833333333335</v>
      </c>
      <c r="E56" s="153">
        <v>2808.0833333333335</v>
      </c>
      <c r="F56" s="153">
        <v>2808.0833333333335</v>
      </c>
      <c r="G56" s="153">
        <v>2808.0833333333335</v>
      </c>
      <c r="H56" s="153">
        <v>2808.0833333333335</v>
      </c>
      <c r="I56" s="153">
        <v>2808.0833333333335</v>
      </c>
      <c r="J56" s="153">
        <v>2808.0833333333335</v>
      </c>
      <c r="K56" s="153">
        <v>2808.0833333333335</v>
      </c>
      <c r="L56" s="153">
        <v>2808.0833333333335</v>
      </c>
      <c r="M56" s="153">
        <v>2808.0833333333335</v>
      </c>
      <c r="N56" s="162">
        <v>33697</v>
      </c>
      <c r="O56" s="165"/>
      <c r="R56" s="152" t="s">
        <v>40</v>
      </c>
    </row>
    <row r="57" spans="1:18" x14ac:dyDescent="0.2">
      <c r="A57" s="161" t="s">
        <v>386</v>
      </c>
      <c r="B57" s="153">
        <v>0</v>
      </c>
      <c r="C57" s="153">
        <v>0</v>
      </c>
      <c r="D57" s="153">
        <v>0</v>
      </c>
      <c r="E57" s="153">
        <v>0</v>
      </c>
      <c r="F57" s="153">
        <v>0</v>
      </c>
      <c r="G57" s="153">
        <v>0</v>
      </c>
      <c r="H57" s="153">
        <v>0</v>
      </c>
      <c r="I57" s="153">
        <v>0</v>
      </c>
      <c r="J57" s="153">
        <v>0</v>
      </c>
      <c r="K57" s="153">
        <v>0</v>
      </c>
      <c r="L57" s="153">
        <v>0</v>
      </c>
      <c r="M57" s="153">
        <v>0</v>
      </c>
      <c r="N57" s="162">
        <v>0</v>
      </c>
      <c r="O57" s="165"/>
      <c r="R57" s="152" t="s">
        <v>40</v>
      </c>
    </row>
    <row r="58" spans="1:18" x14ac:dyDescent="0.2">
      <c r="A58" s="161" t="s">
        <v>370</v>
      </c>
      <c r="B58" s="153">
        <v>6.6666666666669698</v>
      </c>
      <c r="C58" s="153">
        <v>5006.666666666667</v>
      </c>
      <c r="D58" s="153">
        <v>5006.666666666667</v>
      </c>
      <c r="E58" s="153">
        <v>5006.666666666667</v>
      </c>
      <c r="F58" s="153">
        <v>5006.666666666667</v>
      </c>
      <c r="G58" s="153">
        <v>5006.666666666667</v>
      </c>
      <c r="H58" s="153">
        <v>5006.666666666667</v>
      </c>
      <c r="I58" s="153">
        <v>5006.666666666667</v>
      </c>
      <c r="J58" s="153">
        <v>5006.666666666667</v>
      </c>
      <c r="K58" s="153">
        <v>5006.666666666667</v>
      </c>
      <c r="L58" s="153">
        <v>5006.666666666667</v>
      </c>
      <c r="M58" s="153">
        <v>5006.666666666667</v>
      </c>
      <c r="N58" s="162">
        <v>55080</v>
      </c>
      <c r="O58" s="165"/>
      <c r="R58" s="152"/>
    </row>
    <row r="59" spans="1:18" x14ac:dyDescent="0.2">
      <c r="A59" s="161" t="s">
        <v>389</v>
      </c>
      <c r="B59" s="153">
        <v>0</v>
      </c>
      <c r="C59" s="153">
        <v>0</v>
      </c>
      <c r="D59" s="153">
        <v>0</v>
      </c>
      <c r="E59" s="153">
        <v>0</v>
      </c>
      <c r="F59" s="153">
        <v>0</v>
      </c>
      <c r="G59" s="153">
        <v>0</v>
      </c>
      <c r="H59" s="153">
        <v>0</v>
      </c>
      <c r="I59" s="153">
        <v>0</v>
      </c>
      <c r="J59" s="153">
        <v>0</v>
      </c>
      <c r="K59" s="153">
        <v>0</v>
      </c>
      <c r="L59" s="153">
        <v>0</v>
      </c>
      <c r="M59" s="153">
        <v>0</v>
      </c>
      <c r="N59" s="162">
        <v>0</v>
      </c>
      <c r="O59" s="165"/>
      <c r="R59" s="152"/>
    </row>
    <row r="60" spans="1:18" x14ac:dyDescent="0.2">
      <c r="A60" s="161" t="s">
        <v>380</v>
      </c>
      <c r="B60" s="153">
        <v>1214.25</v>
      </c>
      <c r="C60" s="153">
        <v>1214.25</v>
      </c>
      <c r="D60" s="153">
        <v>1214.25</v>
      </c>
      <c r="E60" s="153">
        <v>1214.25</v>
      </c>
      <c r="F60" s="153">
        <v>1214.25</v>
      </c>
      <c r="G60" s="153">
        <v>1214.25</v>
      </c>
      <c r="H60" s="153">
        <v>1214.25</v>
      </c>
      <c r="I60" s="153">
        <v>1214.25</v>
      </c>
      <c r="J60" s="153">
        <v>1214.25</v>
      </c>
      <c r="K60" s="153">
        <v>1214.25</v>
      </c>
      <c r="L60" s="153">
        <v>1214.25</v>
      </c>
      <c r="M60" s="153">
        <v>1214.25</v>
      </c>
      <c r="N60" s="162">
        <v>14571</v>
      </c>
      <c r="O60" s="165"/>
      <c r="R60" s="152"/>
    </row>
    <row r="61" spans="1:18" x14ac:dyDescent="0.2">
      <c r="A61" s="161" t="s">
        <v>372</v>
      </c>
      <c r="B61" s="153">
        <v>377.33333333333331</v>
      </c>
      <c r="C61" s="153">
        <v>377.33333333333331</v>
      </c>
      <c r="D61" s="153">
        <v>377.33333333333331</v>
      </c>
      <c r="E61" s="153">
        <v>377.33333333333331</v>
      </c>
      <c r="F61" s="153">
        <v>377.33333333333331</v>
      </c>
      <c r="G61" s="153">
        <v>377.33333333333331</v>
      </c>
      <c r="H61" s="153">
        <v>377.33333333333331</v>
      </c>
      <c r="I61" s="153">
        <v>377.33333333333331</v>
      </c>
      <c r="J61" s="153">
        <v>377.33333333333331</v>
      </c>
      <c r="K61" s="153">
        <v>377.33333333333331</v>
      </c>
      <c r="L61" s="153">
        <v>377.33333333333331</v>
      </c>
      <c r="M61" s="153">
        <v>377.33333333333331</v>
      </c>
      <c r="N61" s="162">
        <v>4528</v>
      </c>
      <c r="O61" s="165"/>
      <c r="R61" s="152"/>
    </row>
    <row r="62" spans="1:18" x14ac:dyDescent="0.2">
      <c r="A62" s="161" t="s">
        <v>396</v>
      </c>
      <c r="B62" s="153">
        <v>1780.1666666666667</v>
      </c>
      <c r="C62" s="153">
        <v>1780.1666666666667</v>
      </c>
      <c r="D62" s="153">
        <v>1780.1666666666667</v>
      </c>
      <c r="E62" s="153">
        <v>1780.1666666666667</v>
      </c>
      <c r="F62" s="153">
        <v>1780.1666666666667</v>
      </c>
      <c r="G62" s="153">
        <v>1780.1666666666667</v>
      </c>
      <c r="H62" s="153">
        <v>1780.1666666666667</v>
      </c>
      <c r="I62" s="153">
        <v>1780.1666666666667</v>
      </c>
      <c r="J62" s="153">
        <v>1780.1666666666667</v>
      </c>
      <c r="K62" s="153">
        <v>1780.1666666666667</v>
      </c>
      <c r="L62" s="153">
        <v>1780.1666666666667</v>
      </c>
      <c r="M62" s="153">
        <v>1780.1666666666667</v>
      </c>
      <c r="N62" s="162">
        <v>21362</v>
      </c>
      <c r="O62" s="165"/>
      <c r="R62" s="152"/>
    </row>
    <row r="63" spans="1:18" x14ac:dyDescent="0.2">
      <c r="A63" s="161" t="s">
        <v>571</v>
      </c>
      <c r="B63" s="153">
        <v>0</v>
      </c>
      <c r="C63" s="153">
        <v>0</v>
      </c>
      <c r="D63" s="153">
        <v>0</v>
      </c>
      <c r="E63" s="153">
        <v>0</v>
      </c>
      <c r="F63" s="153">
        <v>0</v>
      </c>
      <c r="G63" s="153">
        <v>0</v>
      </c>
      <c r="H63" s="153">
        <v>0</v>
      </c>
      <c r="I63" s="153">
        <v>0</v>
      </c>
      <c r="J63" s="153">
        <v>0</v>
      </c>
      <c r="K63" s="153">
        <v>0</v>
      </c>
      <c r="L63" s="153">
        <v>0</v>
      </c>
      <c r="M63" s="153">
        <v>0</v>
      </c>
      <c r="N63" s="162">
        <v>0</v>
      </c>
      <c r="O63" s="165"/>
      <c r="R63" s="152"/>
    </row>
    <row r="64" spans="1:18" x14ac:dyDescent="0.2">
      <c r="A64" s="161" t="s">
        <v>541</v>
      </c>
      <c r="B64" s="153">
        <v>9485</v>
      </c>
      <c r="C64" s="153">
        <v>0</v>
      </c>
      <c r="D64" s="153">
        <v>0</v>
      </c>
      <c r="E64" s="153">
        <v>0</v>
      </c>
      <c r="F64" s="153">
        <v>0</v>
      </c>
      <c r="G64" s="153">
        <v>0</v>
      </c>
      <c r="H64" s="153">
        <v>0</v>
      </c>
      <c r="I64" s="153">
        <v>0</v>
      </c>
      <c r="J64" s="153">
        <v>0</v>
      </c>
      <c r="K64" s="153">
        <v>0</v>
      </c>
      <c r="L64" s="153">
        <v>0</v>
      </c>
      <c r="M64" s="153">
        <v>0</v>
      </c>
      <c r="N64" s="162">
        <v>9485</v>
      </c>
      <c r="O64" s="165"/>
      <c r="R64" s="152"/>
    </row>
    <row r="65" spans="1:18" x14ac:dyDescent="0.2">
      <c r="A65" s="161" t="s">
        <v>484</v>
      </c>
      <c r="B65" s="153">
        <v>807.33333333333326</v>
      </c>
      <c r="C65" s="153">
        <v>139</v>
      </c>
      <c r="D65" s="153">
        <v>139</v>
      </c>
      <c r="E65" s="153">
        <v>189</v>
      </c>
      <c r="F65" s="153">
        <v>139</v>
      </c>
      <c r="G65" s="153">
        <v>757.33333333333326</v>
      </c>
      <c r="H65" s="153">
        <v>189</v>
      </c>
      <c r="I65" s="153">
        <v>139</v>
      </c>
      <c r="J65" s="153">
        <v>139</v>
      </c>
      <c r="K65" s="153">
        <v>807.33333333333326</v>
      </c>
      <c r="L65" s="153">
        <v>139</v>
      </c>
      <c r="M65" s="153">
        <v>139</v>
      </c>
      <c r="N65" s="162">
        <v>3723</v>
      </c>
      <c r="O65" s="165"/>
      <c r="R65" s="152"/>
    </row>
    <row r="66" spans="1:18" x14ac:dyDescent="0.2">
      <c r="A66" s="161" t="s">
        <v>572</v>
      </c>
      <c r="B66" s="153">
        <v>810.91666666666663</v>
      </c>
      <c r="C66" s="153">
        <v>810.91666666666663</v>
      </c>
      <c r="D66" s="153">
        <v>810.91666666666663</v>
      </c>
      <c r="E66" s="153">
        <v>810.91666666666663</v>
      </c>
      <c r="F66" s="153">
        <v>810.91666666666663</v>
      </c>
      <c r="G66" s="153">
        <v>810.91666666666663</v>
      </c>
      <c r="H66" s="153">
        <v>810.91666666666663</v>
      </c>
      <c r="I66" s="153">
        <v>810.91666666666663</v>
      </c>
      <c r="J66" s="153">
        <v>810.91666666666663</v>
      </c>
      <c r="K66" s="153">
        <v>810.91666666666663</v>
      </c>
      <c r="L66" s="153">
        <v>810.91666666666663</v>
      </c>
      <c r="M66" s="153">
        <v>810.91666666666663</v>
      </c>
      <c r="N66" s="162">
        <v>9731</v>
      </c>
      <c r="O66" s="165"/>
      <c r="R66" s="152"/>
    </row>
    <row r="67" spans="1:18" x14ac:dyDescent="0.2">
      <c r="A67" s="161" t="s">
        <v>586</v>
      </c>
      <c r="B67" s="153">
        <v>342.41666666666669</v>
      </c>
      <c r="C67" s="153">
        <v>342.41666666666669</v>
      </c>
      <c r="D67" s="153">
        <v>342.41666666666669</v>
      </c>
      <c r="E67" s="153">
        <v>342.41666666666669</v>
      </c>
      <c r="F67" s="153">
        <v>342.41666666666669</v>
      </c>
      <c r="G67" s="153">
        <v>342.41666666666669</v>
      </c>
      <c r="H67" s="153">
        <v>342.41666666666669</v>
      </c>
      <c r="I67" s="153">
        <v>342.41666666666669</v>
      </c>
      <c r="J67" s="153">
        <v>342.41666666666669</v>
      </c>
      <c r="K67" s="153">
        <v>342.41666666666669</v>
      </c>
      <c r="L67" s="153">
        <v>342.41666666666669</v>
      </c>
      <c r="M67" s="153">
        <v>342.41666666666669</v>
      </c>
      <c r="N67" s="162">
        <v>4109</v>
      </c>
      <c r="O67" s="165"/>
      <c r="R67" s="152"/>
    </row>
    <row r="68" spans="1:18" x14ac:dyDescent="0.2">
      <c r="A68" s="161" t="s">
        <v>587</v>
      </c>
      <c r="B68" s="153">
        <v>444.25</v>
      </c>
      <c r="C68" s="153">
        <v>444.25</v>
      </c>
      <c r="D68" s="153">
        <v>444.25</v>
      </c>
      <c r="E68" s="153">
        <v>444.25</v>
      </c>
      <c r="F68" s="153">
        <v>444.25</v>
      </c>
      <c r="G68" s="153">
        <v>444.25</v>
      </c>
      <c r="H68" s="153">
        <v>444.25</v>
      </c>
      <c r="I68" s="153">
        <v>444.25</v>
      </c>
      <c r="J68" s="153">
        <v>444.25</v>
      </c>
      <c r="K68" s="153">
        <v>444.25</v>
      </c>
      <c r="L68" s="153">
        <v>444.25</v>
      </c>
      <c r="M68" s="153">
        <v>444.25</v>
      </c>
      <c r="N68" s="162">
        <v>5331</v>
      </c>
      <c r="O68" s="165"/>
      <c r="R68" s="152"/>
    </row>
    <row r="69" spans="1:18" x14ac:dyDescent="0.2">
      <c r="A69" s="161" t="s">
        <v>573</v>
      </c>
      <c r="B69" s="153">
        <v>0</v>
      </c>
      <c r="C69" s="153">
        <v>0</v>
      </c>
      <c r="D69" s="153">
        <v>0</v>
      </c>
      <c r="E69" s="153">
        <v>0</v>
      </c>
      <c r="F69" s="153">
        <v>0</v>
      </c>
      <c r="G69" s="153">
        <v>0</v>
      </c>
      <c r="H69" s="153">
        <v>0</v>
      </c>
      <c r="I69" s="153">
        <v>0</v>
      </c>
      <c r="J69" s="153">
        <v>0</v>
      </c>
      <c r="K69" s="153">
        <v>0</v>
      </c>
      <c r="L69" s="153">
        <v>0</v>
      </c>
      <c r="M69" s="153">
        <v>0</v>
      </c>
      <c r="N69" s="162">
        <v>0</v>
      </c>
      <c r="O69" s="165"/>
      <c r="R69" s="152"/>
    </row>
    <row r="70" spans="1:18" x14ac:dyDescent="0.2">
      <c r="A70" s="161" t="s">
        <v>573</v>
      </c>
      <c r="B70" s="153">
        <v>0</v>
      </c>
      <c r="C70" s="153">
        <v>0</v>
      </c>
      <c r="D70" s="153">
        <v>0</v>
      </c>
      <c r="E70" s="153">
        <v>0</v>
      </c>
      <c r="F70" s="153">
        <v>0</v>
      </c>
      <c r="G70" s="153">
        <v>0</v>
      </c>
      <c r="H70" s="153">
        <v>0</v>
      </c>
      <c r="I70" s="153">
        <v>0</v>
      </c>
      <c r="J70" s="153">
        <v>0</v>
      </c>
      <c r="K70" s="153">
        <v>0</v>
      </c>
      <c r="L70" s="153">
        <v>0</v>
      </c>
      <c r="M70" s="153">
        <v>0</v>
      </c>
      <c r="N70" s="162">
        <v>0</v>
      </c>
      <c r="O70" s="165"/>
      <c r="R70" s="152"/>
    </row>
    <row r="71" spans="1:18" x14ac:dyDescent="0.2">
      <c r="A71" s="161" t="s">
        <v>573</v>
      </c>
      <c r="B71" s="153">
        <v>0</v>
      </c>
      <c r="C71" s="153">
        <v>0</v>
      </c>
      <c r="D71" s="153">
        <v>0</v>
      </c>
      <c r="E71" s="153">
        <v>0</v>
      </c>
      <c r="F71" s="153">
        <v>0</v>
      </c>
      <c r="G71" s="153">
        <v>0</v>
      </c>
      <c r="H71" s="153">
        <v>0</v>
      </c>
      <c r="I71" s="153">
        <v>0</v>
      </c>
      <c r="J71" s="153">
        <v>0</v>
      </c>
      <c r="K71" s="153">
        <v>0</v>
      </c>
      <c r="L71" s="153">
        <v>0</v>
      </c>
      <c r="M71" s="153">
        <v>0</v>
      </c>
      <c r="N71" s="162">
        <v>0</v>
      </c>
      <c r="O71" s="165"/>
      <c r="R71" s="152"/>
    </row>
    <row r="72" spans="1:18" x14ac:dyDescent="0.2">
      <c r="A72" s="161" t="s">
        <v>573</v>
      </c>
      <c r="B72" s="153">
        <v>0</v>
      </c>
      <c r="C72" s="153">
        <v>0</v>
      </c>
      <c r="D72" s="153">
        <v>0</v>
      </c>
      <c r="E72" s="153">
        <v>0</v>
      </c>
      <c r="F72" s="153">
        <v>0</v>
      </c>
      <c r="G72" s="153">
        <v>0</v>
      </c>
      <c r="H72" s="153">
        <v>0</v>
      </c>
      <c r="I72" s="153">
        <v>0</v>
      </c>
      <c r="J72" s="153">
        <v>0</v>
      </c>
      <c r="K72" s="153">
        <v>0</v>
      </c>
      <c r="L72" s="153">
        <v>0</v>
      </c>
      <c r="M72" s="153">
        <v>0</v>
      </c>
      <c r="N72" s="162">
        <v>0</v>
      </c>
      <c r="O72" s="165"/>
      <c r="R72" s="152"/>
    </row>
    <row r="73" spans="1:18" x14ac:dyDescent="0.2">
      <c r="A73" s="161" t="s">
        <v>573</v>
      </c>
      <c r="B73" s="153">
        <v>0</v>
      </c>
      <c r="C73" s="153">
        <v>0</v>
      </c>
      <c r="D73" s="153">
        <v>0</v>
      </c>
      <c r="E73" s="153">
        <v>0</v>
      </c>
      <c r="F73" s="153">
        <v>0</v>
      </c>
      <c r="G73" s="153">
        <v>0</v>
      </c>
      <c r="H73" s="153">
        <v>0</v>
      </c>
      <c r="I73" s="153">
        <v>0</v>
      </c>
      <c r="J73" s="153">
        <v>0</v>
      </c>
      <c r="K73" s="153">
        <v>0</v>
      </c>
      <c r="L73" s="153">
        <v>0</v>
      </c>
      <c r="M73" s="153">
        <v>0</v>
      </c>
      <c r="N73" s="162">
        <v>0</v>
      </c>
      <c r="O73" s="165"/>
      <c r="R73" s="152"/>
    </row>
    <row r="74" spans="1:18" x14ac:dyDescent="0.2">
      <c r="A74" s="161" t="s">
        <v>494</v>
      </c>
      <c r="B74" s="153">
        <v>0</v>
      </c>
      <c r="C74" s="153">
        <v>0</v>
      </c>
      <c r="D74" s="153">
        <v>0</v>
      </c>
      <c r="E74" s="153">
        <v>0</v>
      </c>
      <c r="F74" s="153">
        <v>0</v>
      </c>
      <c r="G74" s="153">
        <v>0</v>
      </c>
      <c r="H74" s="153">
        <v>0</v>
      </c>
      <c r="I74" s="153">
        <v>0</v>
      </c>
      <c r="J74" s="153">
        <v>0</v>
      </c>
      <c r="K74" s="153">
        <v>0</v>
      </c>
      <c r="L74" s="153">
        <v>0</v>
      </c>
      <c r="M74" s="153">
        <v>0</v>
      </c>
      <c r="N74" s="162">
        <v>0</v>
      </c>
      <c r="O74" s="165"/>
      <c r="R74" s="152"/>
    </row>
    <row r="75" spans="1:18" x14ac:dyDescent="0.2">
      <c r="A75" s="161" t="s">
        <v>495</v>
      </c>
      <c r="B75" s="153">
        <v>644.33000000000004</v>
      </c>
      <c r="C75" s="153">
        <v>2612.3200000000002</v>
      </c>
      <c r="D75" s="153">
        <v>372.32</v>
      </c>
      <c r="E75" s="153">
        <v>592.32999999999993</v>
      </c>
      <c r="F75" s="153">
        <v>872.32</v>
      </c>
      <c r="G75" s="153">
        <v>473.66</v>
      </c>
      <c r="H75" s="153">
        <v>544.33000000000004</v>
      </c>
      <c r="I75" s="153">
        <v>420.32</v>
      </c>
      <c r="J75" s="153">
        <v>656.6</v>
      </c>
      <c r="K75" s="153">
        <v>1383.48</v>
      </c>
      <c r="L75" s="153">
        <v>578.32000000000005</v>
      </c>
      <c r="M75" s="153">
        <v>421</v>
      </c>
      <c r="N75" s="162">
        <v>9571</v>
      </c>
      <c r="O75" s="165"/>
      <c r="R75" s="152"/>
    </row>
    <row r="76" spans="1:18" x14ac:dyDescent="0.2">
      <c r="A76" s="161" t="s">
        <v>551</v>
      </c>
      <c r="B76" s="153">
        <v>0</v>
      </c>
      <c r="C76" s="153">
        <v>0</v>
      </c>
      <c r="D76" s="153">
        <v>0</v>
      </c>
      <c r="E76" s="153">
        <v>0</v>
      </c>
      <c r="F76" s="153">
        <v>0</v>
      </c>
      <c r="G76" s="153">
        <v>0</v>
      </c>
      <c r="H76" s="153">
        <v>0</v>
      </c>
      <c r="I76" s="153">
        <v>0</v>
      </c>
      <c r="J76" s="153">
        <v>0</v>
      </c>
      <c r="K76" s="153">
        <v>0</v>
      </c>
      <c r="L76" s="153">
        <v>0</v>
      </c>
      <c r="M76" s="153">
        <v>0</v>
      </c>
      <c r="N76" s="162">
        <v>0</v>
      </c>
      <c r="O76" s="165"/>
      <c r="R76" s="152"/>
    </row>
    <row r="77" spans="1:18" x14ac:dyDescent="0.2">
      <c r="A77" s="161" t="s">
        <v>574</v>
      </c>
      <c r="B77" s="153">
        <v>105</v>
      </c>
      <c r="C77" s="153">
        <v>0</v>
      </c>
      <c r="D77" s="153">
        <v>0</v>
      </c>
      <c r="E77" s="153">
        <v>0</v>
      </c>
      <c r="F77" s="153">
        <v>0</v>
      </c>
      <c r="G77" s="153">
        <v>0</v>
      </c>
      <c r="H77" s="153">
        <v>0</v>
      </c>
      <c r="I77" s="153">
        <v>0</v>
      </c>
      <c r="J77" s="153">
        <v>0</v>
      </c>
      <c r="K77" s="153">
        <v>0</v>
      </c>
      <c r="L77" s="153">
        <v>0</v>
      </c>
      <c r="M77" s="153">
        <v>0</v>
      </c>
      <c r="N77" s="162">
        <v>105</v>
      </c>
      <c r="O77" s="165"/>
      <c r="R77" s="152"/>
    </row>
    <row r="78" spans="1:18" x14ac:dyDescent="0.2">
      <c r="A78" s="161" t="s">
        <v>498</v>
      </c>
      <c r="B78" s="153">
        <v>195</v>
      </c>
      <c r="C78" s="153">
        <v>195</v>
      </c>
      <c r="D78" s="153">
        <v>195</v>
      </c>
      <c r="E78" s="153">
        <v>195</v>
      </c>
      <c r="F78" s="153">
        <v>195</v>
      </c>
      <c r="G78" s="153">
        <v>195</v>
      </c>
      <c r="H78" s="153">
        <v>195</v>
      </c>
      <c r="I78" s="153">
        <v>195</v>
      </c>
      <c r="J78" s="153">
        <v>195</v>
      </c>
      <c r="K78" s="153">
        <v>195</v>
      </c>
      <c r="L78" s="153">
        <v>195</v>
      </c>
      <c r="M78" s="153">
        <v>195</v>
      </c>
      <c r="N78" s="162">
        <v>2340</v>
      </c>
      <c r="O78" s="165"/>
      <c r="R78" s="152"/>
    </row>
    <row r="79" spans="1:18" x14ac:dyDescent="0.2">
      <c r="A79" s="161" t="s">
        <v>500</v>
      </c>
      <c r="B79" s="153">
        <v>529.75</v>
      </c>
      <c r="C79" s="153">
        <v>136.16666666666666</v>
      </c>
      <c r="D79" s="153">
        <v>136.16666666666666</v>
      </c>
      <c r="E79" s="153">
        <v>196.41666666666666</v>
      </c>
      <c r="F79" s="153">
        <v>136.16666666666666</v>
      </c>
      <c r="G79" s="153">
        <v>469.5</v>
      </c>
      <c r="H79" s="153">
        <v>196.41666666666666</v>
      </c>
      <c r="I79" s="153">
        <v>136.16666666666666</v>
      </c>
      <c r="J79" s="153">
        <v>136.16666666666666</v>
      </c>
      <c r="K79" s="153">
        <v>529.75</v>
      </c>
      <c r="L79" s="153">
        <v>136.16666666666666</v>
      </c>
      <c r="M79" s="153">
        <v>136.16666666666666</v>
      </c>
      <c r="N79" s="162">
        <v>2875</v>
      </c>
      <c r="O79" s="165"/>
      <c r="R79" s="152"/>
    </row>
    <row r="80" spans="1:18" x14ac:dyDescent="0.2">
      <c r="A80" s="161" t="s">
        <v>499</v>
      </c>
      <c r="B80" s="153">
        <v>457.5</v>
      </c>
      <c r="C80" s="153">
        <v>457.5</v>
      </c>
      <c r="D80" s="153">
        <v>457.5</v>
      </c>
      <c r="E80" s="153">
        <v>457.5</v>
      </c>
      <c r="F80" s="153">
        <v>457.5</v>
      </c>
      <c r="G80" s="153">
        <v>457.5</v>
      </c>
      <c r="H80" s="153">
        <v>1210.5</v>
      </c>
      <c r="I80" s="153">
        <v>457.5</v>
      </c>
      <c r="J80" s="153">
        <v>457.5</v>
      </c>
      <c r="K80" s="153">
        <v>1210.5</v>
      </c>
      <c r="L80" s="153">
        <v>457.5</v>
      </c>
      <c r="M80" s="153">
        <v>457.5</v>
      </c>
      <c r="N80" s="162">
        <v>6996</v>
      </c>
      <c r="O80" s="165"/>
      <c r="R80" s="152"/>
    </row>
    <row r="81" spans="1:18" x14ac:dyDescent="0.2">
      <c r="A81" s="161" t="s">
        <v>501</v>
      </c>
      <c r="B81" s="153">
        <v>58</v>
      </c>
      <c r="C81" s="153">
        <v>58</v>
      </c>
      <c r="D81" s="153">
        <v>58</v>
      </c>
      <c r="E81" s="153">
        <v>58</v>
      </c>
      <c r="F81" s="153">
        <v>58</v>
      </c>
      <c r="G81" s="153">
        <v>58</v>
      </c>
      <c r="H81" s="153">
        <v>58</v>
      </c>
      <c r="I81" s="153">
        <v>58</v>
      </c>
      <c r="J81" s="153">
        <v>58</v>
      </c>
      <c r="K81" s="153">
        <v>58</v>
      </c>
      <c r="L81" s="153">
        <v>58</v>
      </c>
      <c r="M81" s="153">
        <v>58</v>
      </c>
      <c r="N81" s="162">
        <v>696</v>
      </c>
      <c r="O81" s="165"/>
      <c r="R81" s="152"/>
    </row>
    <row r="82" spans="1:18" x14ac:dyDescent="0.2">
      <c r="A82" s="161" t="s">
        <v>504</v>
      </c>
      <c r="B82" s="153">
        <v>302</v>
      </c>
      <c r="C82" s="153">
        <v>160</v>
      </c>
      <c r="D82" s="153">
        <v>658</v>
      </c>
      <c r="E82" s="153">
        <v>0</v>
      </c>
      <c r="F82" s="153">
        <v>0</v>
      </c>
      <c r="G82" s="153">
        <v>0</v>
      </c>
      <c r="H82" s="153">
        <v>0</v>
      </c>
      <c r="I82" s="153">
        <v>0</v>
      </c>
      <c r="J82" s="153">
        <v>0</v>
      </c>
      <c r="K82" s="153">
        <v>0</v>
      </c>
      <c r="L82" s="153">
        <v>0</v>
      </c>
      <c r="M82" s="153">
        <v>0</v>
      </c>
      <c r="N82" s="162">
        <v>1120</v>
      </c>
      <c r="O82" s="165"/>
      <c r="R82" s="152"/>
    </row>
    <row r="83" spans="1:18" x14ac:dyDescent="0.2">
      <c r="A83" s="161" t="s">
        <v>505</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O83" s="165"/>
      <c r="R83" s="152"/>
    </row>
    <row r="84" spans="1:18" x14ac:dyDescent="0.2">
      <c r="A84" s="161" t="s">
        <v>573</v>
      </c>
      <c r="B84" s="153">
        <v>0</v>
      </c>
      <c r="C84" s="153">
        <v>0</v>
      </c>
      <c r="D84" s="153">
        <v>0</v>
      </c>
      <c r="E84" s="153">
        <v>0</v>
      </c>
      <c r="F84" s="153">
        <v>0</v>
      </c>
      <c r="G84" s="153">
        <v>0</v>
      </c>
      <c r="H84" s="153">
        <v>0</v>
      </c>
      <c r="I84" s="153">
        <v>0</v>
      </c>
      <c r="J84" s="153">
        <v>0</v>
      </c>
      <c r="K84" s="153">
        <v>0</v>
      </c>
      <c r="L84" s="153">
        <v>0</v>
      </c>
      <c r="M84" s="153">
        <v>0</v>
      </c>
      <c r="N84" s="162">
        <v>0</v>
      </c>
      <c r="O84" s="165"/>
      <c r="R84" s="152"/>
    </row>
    <row r="85" spans="1:18" x14ac:dyDescent="0.2">
      <c r="A85" s="161" t="s">
        <v>573</v>
      </c>
      <c r="B85" s="153">
        <v>0</v>
      </c>
      <c r="C85" s="153">
        <v>0</v>
      </c>
      <c r="D85" s="153">
        <v>0</v>
      </c>
      <c r="E85" s="153">
        <v>0</v>
      </c>
      <c r="F85" s="153">
        <v>0</v>
      </c>
      <c r="G85" s="153">
        <v>0</v>
      </c>
      <c r="H85" s="153">
        <v>0</v>
      </c>
      <c r="I85" s="153">
        <v>0</v>
      </c>
      <c r="J85" s="153">
        <v>0</v>
      </c>
      <c r="K85" s="153">
        <v>0</v>
      </c>
      <c r="L85" s="153">
        <v>0</v>
      </c>
      <c r="M85" s="153">
        <v>0</v>
      </c>
      <c r="N85" s="162">
        <v>0</v>
      </c>
      <c r="O85" s="165"/>
      <c r="R85" s="152" t="s">
        <v>40</v>
      </c>
    </row>
    <row r="86" spans="1:18" x14ac:dyDescent="0.2">
      <c r="A86" s="161" t="s">
        <v>573</v>
      </c>
      <c r="B86" s="153">
        <v>0</v>
      </c>
      <c r="C86" s="153">
        <v>0</v>
      </c>
      <c r="D86" s="153">
        <v>0</v>
      </c>
      <c r="E86" s="153">
        <v>0</v>
      </c>
      <c r="F86" s="153">
        <v>0</v>
      </c>
      <c r="G86" s="153">
        <v>0</v>
      </c>
      <c r="H86" s="153">
        <v>0</v>
      </c>
      <c r="I86" s="153">
        <v>0</v>
      </c>
      <c r="J86" s="153">
        <v>0</v>
      </c>
      <c r="K86" s="153">
        <v>0</v>
      </c>
      <c r="L86" s="153">
        <v>0</v>
      </c>
      <c r="M86" s="153">
        <v>0</v>
      </c>
      <c r="N86" s="162">
        <v>0</v>
      </c>
      <c r="O86" s="165"/>
      <c r="R86" s="152" t="s">
        <v>40</v>
      </c>
    </row>
    <row r="87" spans="1:18" x14ac:dyDescent="0.2">
      <c r="A87" s="161" t="s">
        <v>573</v>
      </c>
      <c r="B87" s="153">
        <v>0</v>
      </c>
      <c r="C87" s="153">
        <v>0</v>
      </c>
      <c r="D87" s="153">
        <v>0</v>
      </c>
      <c r="E87" s="153">
        <v>0</v>
      </c>
      <c r="F87" s="153">
        <v>0</v>
      </c>
      <c r="G87" s="153">
        <v>0</v>
      </c>
      <c r="H87" s="153">
        <v>0</v>
      </c>
      <c r="I87" s="153">
        <v>0</v>
      </c>
      <c r="J87" s="153">
        <v>0</v>
      </c>
      <c r="K87" s="153">
        <v>0</v>
      </c>
      <c r="L87" s="153">
        <v>0</v>
      </c>
      <c r="M87" s="153">
        <v>0</v>
      </c>
      <c r="N87" s="162">
        <v>0</v>
      </c>
      <c r="O87" s="165"/>
      <c r="R87" s="152" t="s">
        <v>40</v>
      </c>
    </row>
    <row r="88" spans="1:18" x14ac:dyDescent="0.2">
      <c r="A88" s="161" t="s">
        <v>573</v>
      </c>
      <c r="B88" s="153">
        <v>0</v>
      </c>
      <c r="C88" s="153">
        <v>0</v>
      </c>
      <c r="D88" s="153">
        <v>0</v>
      </c>
      <c r="E88" s="153">
        <v>0</v>
      </c>
      <c r="F88" s="153">
        <v>0</v>
      </c>
      <c r="G88" s="153">
        <v>0</v>
      </c>
      <c r="H88" s="153">
        <v>0</v>
      </c>
      <c r="I88" s="153">
        <v>0</v>
      </c>
      <c r="J88" s="153">
        <v>0</v>
      </c>
      <c r="K88" s="153">
        <v>0</v>
      </c>
      <c r="L88" s="153">
        <v>0</v>
      </c>
      <c r="M88" s="153">
        <v>0</v>
      </c>
      <c r="N88" s="162">
        <v>0</v>
      </c>
      <c r="O88" s="165"/>
      <c r="R88" s="152" t="s">
        <v>40</v>
      </c>
    </row>
    <row r="89" spans="1:18" x14ac:dyDescent="0.2">
      <c r="A89" s="161" t="s">
        <v>573</v>
      </c>
      <c r="B89" s="153">
        <v>0</v>
      </c>
      <c r="C89" s="153">
        <v>0</v>
      </c>
      <c r="D89" s="153">
        <v>0</v>
      </c>
      <c r="E89" s="153">
        <v>0</v>
      </c>
      <c r="F89" s="153">
        <v>0</v>
      </c>
      <c r="G89" s="153">
        <v>0</v>
      </c>
      <c r="H89" s="153">
        <v>0</v>
      </c>
      <c r="I89" s="153">
        <v>0</v>
      </c>
      <c r="J89" s="153">
        <v>0</v>
      </c>
      <c r="K89" s="153">
        <v>0</v>
      </c>
      <c r="L89" s="153">
        <v>0</v>
      </c>
      <c r="M89" s="153">
        <v>0</v>
      </c>
      <c r="N89" s="162">
        <v>0</v>
      </c>
      <c r="O89" s="165"/>
      <c r="R89" s="152" t="s">
        <v>40</v>
      </c>
    </row>
    <row r="90" spans="1:18" x14ac:dyDescent="0.2">
      <c r="A90" s="161" t="s">
        <v>506</v>
      </c>
      <c r="B90" s="153">
        <v>2375</v>
      </c>
      <c r="C90" s="153">
        <v>0</v>
      </c>
      <c r="D90" s="153">
        <v>0</v>
      </c>
      <c r="E90" s="153">
        <v>0</v>
      </c>
      <c r="F90" s="153">
        <v>0</v>
      </c>
      <c r="G90" s="153">
        <v>2375</v>
      </c>
      <c r="H90" s="153">
        <v>0</v>
      </c>
      <c r="I90" s="153">
        <v>0</v>
      </c>
      <c r="J90" s="153">
        <v>0</v>
      </c>
      <c r="K90" s="153">
        <v>2375</v>
      </c>
      <c r="L90" s="153">
        <v>0</v>
      </c>
      <c r="M90" s="153">
        <v>0</v>
      </c>
      <c r="N90" s="162">
        <v>7125</v>
      </c>
      <c r="O90" s="165"/>
      <c r="R90" s="152" t="s">
        <v>40</v>
      </c>
    </row>
    <row r="91" spans="1:18" x14ac:dyDescent="0.2">
      <c r="A91" s="161" t="s">
        <v>524</v>
      </c>
      <c r="B91" s="153">
        <v>0</v>
      </c>
      <c r="C91" s="153">
        <v>0</v>
      </c>
      <c r="D91" s="153">
        <v>0</v>
      </c>
      <c r="E91" s="153">
        <v>0</v>
      </c>
      <c r="F91" s="153">
        <v>0</v>
      </c>
      <c r="G91" s="153">
        <v>0</v>
      </c>
      <c r="H91" s="153">
        <v>0</v>
      </c>
      <c r="I91" s="153">
        <v>0</v>
      </c>
      <c r="J91" s="153">
        <v>0</v>
      </c>
      <c r="K91" s="153">
        <v>0</v>
      </c>
      <c r="L91" s="153">
        <v>0</v>
      </c>
      <c r="M91" s="153">
        <v>0</v>
      </c>
      <c r="N91" s="162">
        <v>0</v>
      </c>
      <c r="O91" s="165"/>
      <c r="R91" s="152"/>
    </row>
    <row r="92" spans="1:18" x14ac:dyDescent="0.2">
      <c r="A92" s="161" t="s">
        <v>575</v>
      </c>
      <c r="B92" s="153">
        <v>0</v>
      </c>
      <c r="C92" s="153">
        <v>0</v>
      </c>
      <c r="D92" s="153">
        <v>0</v>
      </c>
      <c r="E92" s="153">
        <v>0</v>
      </c>
      <c r="F92" s="153">
        <v>0</v>
      </c>
      <c r="G92" s="153">
        <v>441.5</v>
      </c>
      <c r="H92" s="153">
        <v>0</v>
      </c>
      <c r="I92" s="153">
        <v>0</v>
      </c>
      <c r="J92" s="153">
        <v>0</v>
      </c>
      <c r="K92" s="153">
        <v>441.5</v>
      </c>
      <c r="L92" s="153">
        <v>0</v>
      </c>
      <c r="M92" s="153">
        <v>0</v>
      </c>
      <c r="N92" s="162">
        <v>883</v>
      </c>
      <c r="O92" s="165"/>
      <c r="R92" s="152"/>
    </row>
    <row r="93" spans="1:18" x14ac:dyDescent="0.2">
      <c r="A93" s="161" t="s">
        <v>588</v>
      </c>
      <c r="B93" s="153">
        <v>83.333333333333329</v>
      </c>
      <c r="C93" s="153">
        <v>0</v>
      </c>
      <c r="D93" s="153">
        <v>0</v>
      </c>
      <c r="E93" s="153">
        <v>0</v>
      </c>
      <c r="F93" s="153">
        <v>0</v>
      </c>
      <c r="G93" s="153">
        <v>83.333333333333329</v>
      </c>
      <c r="H93" s="153">
        <v>0</v>
      </c>
      <c r="I93" s="153">
        <v>0</v>
      </c>
      <c r="J93" s="153">
        <v>0</v>
      </c>
      <c r="K93" s="153">
        <v>83.333333333333329</v>
      </c>
      <c r="L93" s="153">
        <v>0</v>
      </c>
      <c r="M93" s="153">
        <v>0</v>
      </c>
      <c r="N93" s="162">
        <v>250</v>
      </c>
      <c r="O93" s="165"/>
      <c r="R93" s="152"/>
    </row>
    <row r="94" spans="1:18" x14ac:dyDescent="0.2">
      <c r="A94" s="161" t="s">
        <v>589</v>
      </c>
      <c r="B94" s="153">
        <v>0</v>
      </c>
      <c r="C94" s="153">
        <v>0</v>
      </c>
      <c r="D94" s="153">
        <v>0</v>
      </c>
      <c r="E94" s="153">
        <v>0</v>
      </c>
      <c r="F94" s="153">
        <v>0</v>
      </c>
      <c r="G94" s="153">
        <v>200</v>
      </c>
      <c r="H94" s="153">
        <v>0</v>
      </c>
      <c r="I94" s="153">
        <v>0</v>
      </c>
      <c r="J94" s="153">
        <v>0</v>
      </c>
      <c r="K94" s="153">
        <v>200</v>
      </c>
      <c r="L94" s="153">
        <v>0</v>
      </c>
      <c r="M94" s="153">
        <v>0</v>
      </c>
      <c r="N94" s="162">
        <v>400</v>
      </c>
      <c r="O94" s="165"/>
      <c r="R94" s="152" t="s">
        <v>40</v>
      </c>
    </row>
    <row r="95" spans="1:18" x14ac:dyDescent="0.2">
      <c r="A95" s="161" t="s">
        <v>590</v>
      </c>
      <c r="B95" s="153">
        <v>3754</v>
      </c>
      <c r="C95" s="153">
        <v>0</v>
      </c>
      <c r="D95" s="153">
        <v>0</v>
      </c>
      <c r="E95" s="153">
        <v>0</v>
      </c>
      <c r="F95" s="153">
        <v>0</v>
      </c>
      <c r="G95" s="153">
        <v>3754</v>
      </c>
      <c r="H95" s="153">
        <v>0</v>
      </c>
      <c r="I95" s="153">
        <v>0</v>
      </c>
      <c r="J95" s="153">
        <v>0</v>
      </c>
      <c r="K95" s="153">
        <v>3754</v>
      </c>
      <c r="L95" s="153">
        <v>0</v>
      </c>
      <c r="M95" s="153">
        <v>0</v>
      </c>
      <c r="N95" s="162">
        <v>11262</v>
      </c>
      <c r="O95" s="165"/>
      <c r="R95" s="152" t="s">
        <v>40</v>
      </c>
    </row>
    <row r="96" spans="1:18" x14ac:dyDescent="0.2">
      <c r="A96" s="161" t="s">
        <v>591</v>
      </c>
      <c r="B96" s="153">
        <v>2156.6666666666665</v>
      </c>
      <c r="C96" s="153">
        <v>0</v>
      </c>
      <c r="D96" s="153">
        <v>0</v>
      </c>
      <c r="E96" s="153">
        <v>0</v>
      </c>
      <c r="F96" s="153">
        <v>0</v>
      </c>
      <c r="G96" s="153">
        <v>2156.6666666666665</v>
      </c>
      <c r="H96" s="153">
        <v>0</v>
      </c>
      <c r="I96" s="153">
        <v>0</v>
      </c>
      <c r="J96" s="153">
        <v>0</v>
      </c>
      <c r="K96" s="153">
        <v>2156.6666666666665</v>
      </c>
      <c r="L96" s="153">
        <v>0</v>
      </c>
      <c r="M96" s="153">
        <v>0</v>
      </c>
      <c r="N96" s="162">
        <v>6470</v>
      </c>
      <c r="O96" s="165"/>
      <c r="R96" s="152" t="s">
        <v>40</v>
      </c>
    </row>
    <row r="97" spans="1:18" x14ac:dyDescent="0.2">
      <c r="A97" s="161" t="s">
        <v>573</v>
      </c>
      <c r="B97" s="153">
        <v>0</v>
      </c>
      <c r="C97" s="153">
        <v>0</v>
      </c>
      <c r="D97" s="153">
        <v>0</v>
      </c>
      <c r="E97" s="153">
        <v>0</v>
      </c>
      <c r="F97" s="153">
        <v>0</v>
      </c>
      <c r="G97" s="153">
        <v>0</v>
      </c>
      <c r="H97" s="153">
        <v>0</v>
      </c>
      <c r="I97" s="153">
        <v>0</v>
      </c>
      <c r="J97" s="153">
        <v>0</v>
      </c>
      <c r="K97" s="153">
        <v>0</v>
      </c>
      <c r="L97" s="153">
        <v>0</v>
      </c>
      <c r="M97" s="153">
        <v>0</v>
      </c>
      <c r="N97" s="162">
        <v>0</v>
      </c>
      <c r="O97" s="165"/>
      <c r="R97" s="152" t="s">
        <v>40</v>
      </c>
    </row>
    <row r="98" spans="1:18" x14ac:dyDescent="0.2">
      <c r="A98" s="161" t="s">
        <v>573</v>
      </c>
      <c r="B98" s="153">
        <v>0</v>
      </c>
      <c r="C98" s="153">
        <v>0</v>
      </c>
      <c r="D98" s="153">
        <v>0</v>
      </c>
      <c r="E98" s="153">
        <v>0</v>
      </c>
      <c r="F98" s="153">
        <v>0</v>
      </c>
      <c r="G98" s="153">
        <v>0</v>
      </c>
      <c r="H98" s="153">
        <v>0</v>
      </c>
      <c r="I98" s="153">
        <v>0</v>
      </c>
      <c r="J98" s="153">
        <v>0</v>
      </c>
      <c r="K98" s="153">
        <v>0</v>
      </c>
      <c r="L98" s="153">
        <v>0</v>
      </c>
      <c r="M98" s="153">
        <v>0</v>
      </c>
      <c r="N98" s="162">
        <v>0</v>
      </c>
      <c r="O98" s="165"/>
      <c r="R98" s="152"/>
    </row>
    <row r="99" spans="1:18" x14ac:dyDescent="0.2">
      <c r="A99" s="161" t="s">
        <v>573</v>
      </c>
      <c r="B99" s="153">
        <v>0</v>
      </c>
      <c r="C99" s="153">
        <v>0</v>
      </c>
      <c r="D99" s="153">
        <v>0</v>
      </c>
      <c r="E99" s="153">
        <v>0</v>
      </c>
      <c r="F99" s="153">
        <v>0</v>
      </c>
      <c r="G99" s="153">
        <v>0</v>
      </c>
      <c r="H99" s="153">
        <v>0</v>
      </c>
      <c r="I99" s="153">
        <v>0</v>
      </c>
      <c r="J99" s="153">
        <v>0</v>
      </c>
      <c r="K99" s="153">
        <v>0</v>
      </c>
      <c r="L99" s="153">
        <v>0</v>
      </c>
      <c r="M99" s="153">
        <v>0</v>
      </c>
      <c r="N99" s="162">
        <v>0</v>
      </c>
      <c r="O99" s="165"/>
      <c r="R99" s="152"/>
    </row>
    <row r="100" spans="1:18" x14ac:dyDescent="0.2">
      <c r="A100" s="161" t="s">
        <v>526</v>
      </c>
      <c r="B100" s="153">
        <v>16.666666666666668</v>
      </c>
      <c r="C100" s="153">
        <v>0</v>
      </c>
      <c r="D100" s="153">
        <v>0</v>
      </c>
      <c r="E100" s="153">
        <v>0</v>
      </c>
      <c r="F100" s="153">
        <v>0</v>
      </c>
      <c r="G100" s="153">
        <v>16.666666666666668</v>
      </c>
      <c r="H100" s="153">
        <v>0</v>
      </c>
      <c r="I100" s="153">
        <v>0</v>
      </c>
      <c r="J100" s="153">
        <v>0</v>
      </c>
      <c r="K100" s="153">
        <v>16.666666666666668</v>
      </c>
      <c r="L100" s="153">
        <v>0</v>
      </c>
      <c r="M100" s="153">
        <v>0</v>
      </c>
      <c r="N100" s="162">
        <v>50</v>
      </c>
      <c r="O100" s="165"/>
      <c r="R100" s="152"/>
    </row>
    <row r="101" spans="1:18" x14ac:dyDescent="0.2">
      <c r="A101" s="161" t="s">
        <v>529</v>
      </c>
      <c r="B101" s="153">
        <v>0</v>
      </c>
      <c r="C101" s="153">
        <v>0</v>
      </c>
      <c r="D101" s="153">
        <v>0</v>
      </c>
      <c r="E101" s="153">
        <v>0</v>
      </c>
      <c r="F101" s="153">
        <v>0</v>
      </c>
      <c r="G101" s="153">
        <v>0</v>
      </c>
      <c r="H101" s="153">
        <v>0</v>
      </c>
      <c r="I101" s="153">
        <v>0</v>
      </c>
      <c r="J101" s="153">
        <v>0</v>
      </c>
      <c r="K101" s="153">
        <v>0</v>
      </c>
      <c r="L101" s="153">
        <v>0</v>
      </c>
      <c r="M101" s="153">
        <v>0</v>
      </c>
      <c r="N101" s="162">
        <v>0</v>
      </c>
      <c r="O101" s="165"/>
      <c r="R101" s="152" t="s">
        <v>40</v>
      </c>
    </row>
    <row r="102" spans="1:18" x14ac:dyDescent="0.2">
      <c r="A102" s="161" t="s">
        <v>573</v>
      </c>
      <c r="B102" s="153">
        <v>0</v>
      </c>
      <c r="C102" s="153">
        <v>0</v>
      </c>
      <c r="D102" s="153">
        <v>0</v>
      </c>
      <c r="E102" s="153">
        <v>0</v>
      </c>
      <c r="F102" s="153">
        <v>0</v>
      </c>
      <c r="G102" s="153">
        <v>0</v>
      </c>
      <c r="H102" s="153">
        <v>0</v>
      </c>
      <c r="I102" s="153">
        <v>0</v>
      </c>
      <c r="J102" s="153">
        <v>0</v>
      </c>
      <c r="K102" s="153">
        <v>0</v>
      </c>
      <c r="L102" s="153">
        <v>0</v>
      </c>
      <c r="M102" s="153">
        <v>0</v>
      </c>
      <c r="N102" s="162">
        <v>0</v>
      </c>
      <c r="O102" s="165"/>
      <c r="R102" s="152" t="s">
        <v>40</v>
      </c>
    </row>
    <row r="103" spans="1:18" x14ac:dyDescent="0.2">
      <c r="A103" s="161" t="s">
        <v>573</v>
      </c>
      <c r="B103" s="153">
        <v>0</v>
      </c>
      <c r="C103" s="153">
        <v>0</v>
      </c>
      <c r="D103" s="153">
        <v>0</v>
      </c>
      <c r="E103" s="153">
        <v>0</v>
      </c>
      <c r="F103" s="153">
        <v>0</v>
      </c>
      <c r="G103" s="153">
        <v>0</v>
      </c>
      <c r="H103" s="153">
        <v>0</v>
      </c>
      <c r="I103" s="153">
        <v>0</v>
      </c>
      <c r="J103" s="153">
        <v>0</v>
      </c>
      <c r="K103" s="153">
        <v>0</v>
      </c>
      <c r="L103" s="153">
        <v>0</v>
      </c>
      <c r="M103" s="153">
        <v>0</v>
      </c>
      <c r="N103" s="162">
        <v>0</v>
      </c>
      <c r="O103" s="165"/>
      <c r="R103" s="152" t="s">
        <v>40</v>
      </c>
    </row>
    <row r="104" spans="1:18" x14ac:dyDescent="0.2">
      <c r="A104" s="161" t="s">
        <v>510</v>
      </c>
      <c r="B104" s="153">
        <v>660.33333333333326</v>
      </c>
      <c r="C104" s="153">
        <v>0</v>
      </c>
      <c r="D104" s="153">
        <v>0</v>
      </c>
      <c r="E104" s="153">
        <v>0</v>
      </c>
      <c r="F104" s="153">
        <v>0</v>
      </c>
      <c r="G104" s="153">
        <v>156.33333333333331</v>
      </c>
      <c r="H104" s="153">
        <v>0</v>
      </c>
      <c r="I104" s="153">
        <v>0</v>
      </c>
      <c r="J104" s="153">
        <v>0</v>
      </c>
      <c r="K104" s="153">
        <v>156.33333333333331</v>
      </c>
      <c r="L104" s="153">
        <v>0</v>
      </c>
      <c r="M104" s="153">
        <v>0</v>
      </c>
      <c r="N104" s="162">
        <v>973</v>
      </c>
      <c r="O104" s="165"/>
      <c r="R104" s="152" t="s">
        <v>40</v>
      </c>
    </row>
    <row r="105" spans="1:18" x14ac:dyDescent="0.2">
      <c r="A105" s="161" t="s">
        <v>281</v>
      </c>
      <c r="B105" s="153">
        <v>103</v>
      </c>
      <c r="C105" s="153">
        <v>103</v>
      </c>
      <c r="D105" s="153">
        <v>103</v>
      </c>
      <c r="E105" s="153">
        <v>103</v>
      </c>
      <c r="F105" s="153">
        <v>0</v>
      </c>
      <c r="G105" s="153">
        <v>103</v>
      </c>
      <c r="H105" s="153">
        <v>103</v>
      </c>
      <c r="I105" s="153">
        <v>103</v>
      </c>
      <c r="J105" s="153">
        <v>103</v>
      </c>
      <c r="K105" s="153">
        <v>103</v>
      </c>
      <c r="L105" s="153">
        <v>103</v>
      </c>
      <c r="M105" s="153">
        <v>103</v>
      </c>
      <c r="N105" s="162">
        <v>1133</v>
      </c>
      <c r="O105" s="165"/>
      <c r="R105" s="152" t="s">
        <v>40</v>
      </c>
    </row>
    <row r="106" spans="1:18" x14ac:dyDescent="0.2">
      <c r="A106" s="161" t="s">
        <v>511</v>
      </c>
      <c r="B106" s="153">
        <v>916.58333333333337</v>
      </c>
      <c r="C106" s="153">
        <v>0</v>
      </c>
      <c r="D106" s="153">
        <v>0</v>
      </c>
      <c r="E106" s="153">
        <v>664.25</v>
      </c>
      <c r="F106" s="153">
        <v>0</v>
      </c>
      <c r="G106" s="153">
        <v>252.33333333333334</v>
      </c>
      <c r="H106" s="153">
        <v>664.25</v>
      </c>
      <c r="I106" s="153">
        <v>0</v>
      </c>
      <c r="J106" s="153">
        <v>0</v>
      </c>
      <c r="K106" s="153">
        <v>916.58333333333337</v>
      </c>
      <c r="L106" s="153">
        <v>0</v>
      </c>
      <c r="M106" s="153">
        <v>0</v>
      </c>
      <c r="N106" s="162">
        <v>3414</v>
      </c>
      <c r="O106" s="165"/>
      <c r="R106" s="152" t="s">
        <v>40</v>
      </c>
    </row>
    <row r="107" spans="1:18" x14ac:dyDescent="0.2">
      <c r="A107" s="161" t="s">
        <v>573</v>
      </c>
      <c r="B107" s="153">
        <v>0</v>
      </c>
      <c r="C107" s="153">
        <v>0</v>
      </c>
      <c r="D107" s="153">
        <v>0</v>
      </c>
      <c r="E107" s="153">
        <v>0</v>
      </c>
      <c r="F107" s="153">
        <v>0</v>
      </c>
      <c r="G107" s="153">
        <v>0</v>
      </c>
      <c r="H107" s="153">
        <v>0</v>
      </c>
      <c r="I107" s="153">
        <v>0</v>
      </c>
      <c r="J107" s="153">
        <v>0</v>
      </c>
      <c r="K107" s="153">
        <v>0</v>
      </c>
      <c r="L107" s="153">
        <v>0</v>
      </c>
      <c r="M107" s="153">
        <v>0</v>
      </c>
      <c r="N107" s="162">
        <v>0</v>
      </c>
      <c r="O107" s="165"/>
      <c r="R107" s="152" t="s">
        <v>40</v>
      </c>
    </row>
    <row r="108" spans="1:18" x14ac:dyDescent="0.2">
      <c r="A108" s="161" t="s">
        <v>573</v>
      </c>
      <c r="B108" s="153">
        <v>0</v>
      </c>
      <c r="C108" s="153">
        <v>0</v>
      </c>
      <c r="D108" s="153">
        <v>0</v>
      </c>
      <c r="E108" s="153">
        <v>0</v>
      </c>
      <c r="F108" s="153">
        <v>0</v>
      </c>
      <c r="G108" s="153">
        <v>0</v>
      </c>
      <c r="H108" s="153">
        <v>0</v>
      </c>
      <c r="I108" s="153">
        <v>0</v>
      </c>
      <c r="J108" s="153">
        <v>0</v>
      </c>
      <c r="K108" s="153">
        <v>0</v>
      </c>
      <c r="L108" s="153">
        <v>0</v>
      </c>
      <c r="M108" s="153">
        <v>0</v>
      </c>
      <c r="N108" s="162">
        <v>0</v>
      </c>
      <c r="O108" s="165"/>
      <c r="R108" s="152" t="s">
        <v>40</v>
      </c>
    </row>
    <row r="109" spans="1:18" x14ac:dyDescent="0.2">
      <c r="A109" s="161" t="s">
        <v>573</v>
      </c>
      <c r="B109" s="153">
        <v>0</v>
      </c>
      <c r="C109" s="153">
        <v>0</v>
      </c>
      <c r="D109" s="153">
        <v>0</v>
      </c>
      <c r="E109" s="153">
        <v>0</v>
      </c>
      <c r="F109" s="153">
        <v>0</v>
      </c>
      <c r="G109" s="153">
        <v>0</v>
      </c>
      <c r="H109" s="153">
        <v>0</v>
      </c>
      <c r="I109" s="153">
        <v>0</v>
      </c>
      <c r="J109" s="153">
        <v>0</v>
      </c>
      <c r="K109" s="153">
        <v>0</v>
      </c>
      <c r="L109" s="153">
        <v>0</v>
      </c>
      <c r="M109" s="153">
        <v>0</v>
      </c>
      <c r="N109" s="162">
        <v>0</v>
      </c>
      <c r="O109" s="165"/>
      <c r="R109" s="152" t="s">
        <v>40</v>
      </c>
    </row>
    <row r="110" spans="1:18" x14ac:dyDescent="0.2">
      <c r="A110" s="161" t="s">
        <v>573</v>
      </c>
      <c r="B110" s="153">
        <v>0</v>
      </c>
      <c r="C110" s="153">
        <v>0</v>
      </c>
      <c r="D110" s="153">
        <v>0</v>
      </c>
      <c r="E110" s="153">
        <v>0</v>
      </c>
      <c r="F110" s="153">
        <v>0</v>
      </c>
      <c r="G110" s="153">
        <v>0</v>
      </c>
      <c r="H110" s="153">
        <v>0</v>
      </c>
      <c r="I110" s="153">
        <v>0</v>
      </c>
      <c r="J110" s="153">
        <v>0</v>
      </c>
      <c r="K110" s="153">
        <v>0</v>
      </c>
      <c r="L110" s="153">
        <v>0</v>
      </c>
      <c r="M110" s="153">
        <v>0</v>
      </c>
      <c r="N110" s="162">
        <v>0</v>
      </c>
      <c r="O110" s="165"/>
      <c r="R110" s="152"/>
    </row>
    <row r="111" spans="1:18" x14ac:dyDescent="0.2">
      <c r="A111" s="161" t="s">
        <v>573</v>
      </c>
      <c r="B111" s="153">
        <v>0</v>
      </c>
      <c r="C111" s="153">
        <v>0</v>
      </c>
      <c r="D111" s="153">
        <v>0</v>
      </c>
      <c r="E111" s="153">
        <v>0</v>
      </c>
      <c r="F111" s="153">
        <v>0</v>
      </c>
      <c r="G111" s="153">
        <v>0</v>
      </c>
      <c r="H111" s="153">
        <v>0</v>
      </c>
      <c r="I111" s="153">
        <v>0</v>
      </c>
      <c r="J111" s="153">
        <v>0</v>
      </c>
      <c r="K111" s="153">
        <v>0</v>
      </c>
      <c r="L111" s="153">
        <v>0</v>
      </c>
      <c r="M111" s="153">
        <v>0</v>
      </c>
      <c r="N111" s="162">
        <v>0</v>
      </c>
      <c r="O111" s="165"/>
      <c r="R111" s="152"/>
    </row>
    <row r="112" spans="1:18" x14ac:dyDescent="0.2">
      <c r="A112" s="161" t="s">
        <v>573</v>
      </c>
      <c r="B112" s="153">
        <v>0</v>
      </c>
      <c r="C112" s="153">
        <v>0</v>
      </c>
      <c r="D112" s="153">
        <v>0</v>
      </c>
      <c r="E112" s="153">
        <v>0</v>
      </c>
      <c r="F112" s="153">
        <v>0</v>
      </c>
      <c r="G112" s="153">
        <v>0</v>
      </c>
      <c r="H112" s="153">
        <v>0</v>
      </c>
      <c r="I112" s="153">
        <v>0</v>
      </c>
      <c r="J112" s="153">
        <v>0</v>
      </c>
      <c r="K112" s="153">
        <v>0</v>
      </c>
      <c r="L112" s="153">
        <v>0</v>
      </c>
      <c r="M112" s="153">
        <v>0</v>
      </c>
      <c r="N112" s="162">
        <v>0</v>
      </c>
      <c r="O112" s="165"/>
      <c r="R112" s="152"/>
    </row>
    <row r="113" spans="1:18" x14ac:dyDescent="0.2">
      <c r="A113" s="161" t="s">
        <v>497</v>
      </c>
      <c r="B113" s="153">
        <v>8140.6666666666661</v>
      </c>
      <c r="C113" s="153">
        <v>0</v>
      </c>
      <c r="D113" s="153">
        <v>0</v>
      </c>
      <c r="E113" s="153">
        <v>0</v>
      </c>
      <c r="F113" s="153">
        <v>0</v>
      </c>
      <c r="G113" s="153">
        <v>8140.6666666666661</v>
      </c>
      <c r="H113" s="153">
        <v>0</v>
      </c>
      <c r="I113" s="153">
        <v>0</v>
      </c>
      <c r="J113" s="153">
        <v>0</v>
      </c>
      <c r="K113" s="153">
        <v>8140.6666666666661</v>
      </c>
      <c r="L113" s="153">
        <v>0</v>
      </c>
      <c r="M113" s="153">
        <v>0</v>
      </c>
      <c r="N113" s="162">
        <v>24422</v>
      </c>
      <c r="O113" s="165"/>
      <c r="R113" s="152" t="s">
        <v>40</v>
      </c>
    </row>
    <row r="114" spans="1:18" x14ac:dyDescent="0.2">
      <c r="A114" s="161" t="s">
        <v>531</v>
      </c>
      <c r="B114" s="153">
        <v>0</v>
      </c>
      <c r="C114" s="153">
        <v>0</v>
      </c>
      <c r="D114" s="153">
        <v>0</v>
      </c>
      <c r="E114" s="153">
        <v>1672</v>
      </c>
      <c r="F114" s="153">
        <v>0</v>
      </c>
      <c r="G114" s="153">
        <v>0</v>
      </c>
      <c r="H114" s="153">
        <v>0</v>
      </c>
      <c r="I114" s="153">
        <v>0</v>
      </c>
      <c r="J114" s="153">
        <v>0</v>
      </c>
      <c r="K114" s="153">
        <v>0</v>
      </c>
      <c r="L114" s="153">
        <v>0</v>
      </c>
      <c r="M114" s="153">
        <v>0</v>
      </c>
      <c r="N114" s="162">
        <v>1672</v>
      </c>
      <c r="O114" s="165"/>
      <c r="R114" s="152" t="s">
        <v>40</v>
      </c>
    </row>
    <row r="115" spans="1:18" x14ac:dyDescent="0.2">
      <c r="A115" s="161" t="s">
        <v>592</v>
      </c>
      <c r="B115" s="153">
        <v>0</v>
      </c>
      <c r="C115" s="153">
        <v>0</v>
      </c>
      <c r="D115" s="153">
        <v>0</v>
      </c>
      <c r="E115" s="153">
        <v>0</v>
      </c>
      <c r="F115" s="153">
        <v>0</v>
      </c>
      <c r="G115" s="153">
        <v>0</v>
      </c>
      <c r="H115" s="153">
        <v>0</v>
      </c>
      <c r="I115" s="153">
        <v>0</v>
      </c>
      <c r="J115" s="153">
        <v>100</v>
      </c>
      <c r="K115" s="153">
        <v>0</v>
      </c>
      <c r="L115" s="153">
        <v>0</v>
      </c>
      <c r="M115" s="153">
        <v>0</v>
      </c>
      <c r="N115" s="162">
        <v>100</v>
      </c>
      <c r="O115" s="165"/>
      <c r="R115" s="152" t="s">
        <v>40</v>
      </c>
    </row>
    <row r="116" spans="1:18" x14ac:dyDescent="0.2">
      <c r="A116" s="161" t="s">
        <v>547</v>
      </c>
      <c r="B116" s="153">
        <v>0</v>
      </c>
      <c r="C116" s="153">
        <v>2973</v>
      </c>
      <c r="D116" s="153">
        <v>0</v>
      </c>
      <c r="E116" s="153">
        <v>0</v>
      </c>
      <c r="F116" s="153">
        <v>0</v>
      </c>
      <c r="G116" s="153">
        <v>0</v>
      </c>
      <c r="H116" s="153">
        <v>0</v>
      </c>
      <c r="I116" s="153">
        <v>0</v>
      </c>
      <c r="J116" s="153">
        <v>0</v>
      </c>
      <c r="K116" s="153">
        <v>0</v>
      </c>
      <c r="L116" s="153">
        <v>0</v>
      </c>
      <c r="M116" s="153">
        <v>0</v>
      </c>
      <c r="N116" s="162">
        <v>2973</v>
      </c>
      <c r="O116" s="165"/>
      <c r="R116" s="152" t="s">
        <v>40</v>
      </c>
    </row>
    <row r="117" spans="1:18" x14ac:dyDescent="0.2">
      <c r="A117" s="161" t="s">
        <v>516</v>
      </c>
      <c r="B117" s="153">
        <v>0</v>
      </c>
      <c r="C117" s="153">
        <v>0</v>
      </c>
      <c r="D117" s="153">
        <v>0</v>
      </c>
      <c r="E117" s="153">
        <v>0</v>
      </c>
      <c r="F117" s="153">
        <v>0</v>
      </c>
      <c r="G117" s="153">
        <v>0</v>
      </c>
      <c r="H117" s="153">
        <v>0</v>
      </c>
      <c r="I117" s="153">
        <v>0</v>
      </c>
      <c r="J117" s="153">
        <v>0</v>
      </c>
      <c r="K117" s="153">
        <v>0</v>
      </c>
      <c r="L117" s="153">
        <v>0</v>
      </c>
      <c r="M117" s="153">
        <v>0</v>
      </c>
      <c r="N117" s="162">
        <v>0</v>
      </c>
      <c r="O117" s="165"/>
      <c r="R117" s="152" t="s">
        <v>40</v>
      </c>
    </row>
    <row r="118" spans="1:18" x14ac:dyDescent="0.2">
      <c r="A118" s="161" t="s">
        <v>513</v>
      </c>
      <c r="B118" s="153">
        <v>1237.5757575757577</v>
      </c>
      <c r="C118" s="153">
        <v>1070.909090909091</v>
      </c>
      <c r="D118" s="153">
        <v>1136.909090909091</v>
      </c>
      <c r="E118" s="153">
        <v>1320.909090909091</v>
      </c>
      <c r="F118" s="153">
        <v>0</v>
      </c>
      <c r="G118" s="153">
        <v>1237.5757575757577</v>
      </c>
      <c r="H118" s="153">
        <v>1070.909090909091</v>
      </c>
      <c r="I118" s="153">
        <v>1070.909090909091</v>
      </c>
      <c r="J118" s="153">
        <v>1070.909090909091</v>
      </c>
      <c r="K118" s="153">
        <v>1237.5757575757577</v>
      </c>
      <c r="L118" s="153">
        <v>1070.909090909091</v>
      </c>
      <c r="M118" s="153">
        <v>1070.909090909091</v>
      </c>
      <c r="N118" s="162">
        <v>12596</v>
      </c>
      <c r="O118" s="165"/>
      <c r="R118" s="152" t="s">
        <v>40</v>
      </c>
    </row>
    <row r="119" spans="1:18" x14ac:dyDescent="0.2">
      <c r="A119" s="183" t="s">
        <v>576</v>
      </c>
      <c r="B119" s="184"/>
      <c r="C119" s="184"/>
      <c r="D119" s="184"/>
      <c r="E119" s="184"/>
      <c r="F119" s="184"/>
      <c r="G119" s="184"/>
      <c r="H119" s="184"/>
      <c r="I119" s="184"/>
      <c r="J119" s="184"/>
      <c r="K119" s="184"/>
      <c r="L119" s="184"/>
      <c r="M119" s="184"/>
      <c r="N119" s="185"/>
      <c r="O119" s="165"/>
      <c r="R119" s="152" t="s">
        <v>40</v>
      </c>
    </row>
    <row r="120" spans="1:18" x14ac:dyDescent="0.2">
      <c r="A120" s="161" t="s">
        <v>333</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O120" s="165"/>
      <c r="R120" s="152" t="s">
        <v>40</v>
      </c>
    </row>
    <row r="121" spans="1:18" x14ac:dyDescent="0.2">
      <c r="A121" s="161" t="s">
        <v>593</v>
      </c>
      <c r="B121" s="153">
        <v>2039</v>
      </c>
      <c r="C121" s="153">
        <v>2039</v>
      </c>
      <c r="D121" s="153">
        <v>2039</v>
      </c>
      <c r="E121" s="153">
        <v>2039</v>
      </c>
      <c r="F121" s="153">
        <v>0</v>
      </c>
      <c r="G121" s="153">
        <v>0</v>
      </c>
      <c r="H121" s="153">
        <v>0</v>
      </c>
      <c r="I121" s="153">
        <v>0</v>
      </c>
      <c r="J121" s="153">
        <v>0</v>
      </c>
      <c r="K121" s="153">
        <v>0</v>
      </c>
      <c r="L121" s="153">
        <v>0</v>
      </c>
      <c r="M121" s="153">
        <v>0</v>
      </c>
      <c r="N121" s="162">
        <v>8156</v>
      </c>
      <c r="O121" s="165"/>
      <c r="R121" s="152" t="s">
        <v>40</v>
      </c>
    </row>
    <row r="122" spans="1:18" x14ac:dyDescent="0.2">
      <c r="A122" s="161" t="s">
        <v>577</v>
      </c>
      <c r="B122" s="153">
        <v>5576.666666666667</v>
      </c>
      <c r="C122" s="153">
        <v>0</v>
      </c>
      <c r="D122" s="153">
        <v>0</v>
      </c>
      <c r="E122" s="153">
        <v>0</v>
      </c>
      <c r="F122" s="153">
        <v>0</v>
      </c>
      <c r="G122" s="153">
        <v>5576.666666666667</v>
      </c>
      <c r="H122" s="153">
        <v>0</v>
      </c>
      <c r="I122" s="153">
        <v>0</v>
      </c>
      <c r="J122" s="153">
        <v>0</v>
      </c>
      <c r="K122" s="153">
        <v>5576.666666666667</v>
      </c>
      <c r="L122" s="153">
        <v>0</v>
      </c>
      <c r="M122" s="153">
        <v>0</v>
      </c>
      <c r="N122" s="162">
        <v>16730</v>
      </c>
      <c r="O122" s="165"/>
      <c r="R122" s="152" t="s">
        <v>40</v>
      </c>
    </row>
    <row r="123" spans="1:18" x14ac:dyDescent="0.2">
      <c r="A123" s="161" t="s">
        <v>594</v>
      </c>
      <c r="B123" s="153">
        <v>5171</v>
      </c>
      <c r="C123" s="153">
        <v>0</v>
      </c>
      <c r="D123" s="153">
        <v>0</v>
      </c>
      <c r="E123" s="153">
        <v>0</v>
      </c>
      <c r="F123" s="153">
        <v>0</v>
      </c>
      <c r="G123" s="153">
        <v>5171</v>
      </c>
      <c r="H123" s="153">
        <v>0</v>
      </c>
      <c r="I123" s="153">
        <v>0</v>
      </c>
      <c r="J123" s="153">
        <v>0</v>
      </c>
      <c r="K123" s="153">
        <v>5171</v>
      </c>
      <c r="L123" s="153">
        <v>0</v>
      </c>
      <c r="M123" s="153">
        <v>0</v>
      </c>
      <c r="N123" s="162">
        <v>15513</v>
      </c>
      <c r="O123" s="165"/>
      <c r="R123" s="152" t="s">
        <v>40</v>
      </c>
    </row>
    <row r="124" spans="1:18" x14ac:dyDescent="0.2">
      <c r="A124" s="161" t="s">
        <v>573</v>
      </c>
      <c r="B124" s="153">
        <v>0</v>
      </c>
      <c r="C124" s="153">
        <v>0</v>
      </c>
      <c r="D124" s="153">
        <v>0</v>
      </c>
      <c r="E124" s="153">
        <v>0</v>
      </c>
      <c r="F124" s="153">
        <v>0</v>
      </c>
      <c r="G124" s="153">
        <v>0</v>
      </c>
      <c r="H124" s="153">
        <v>0</v>
      </c>
      <c r="I124" s="153">
        <v>0</v>
      </c>
      <c r="J124" s="153">
        <v>0</v>
      </c>
      <c r="K124" s="153">
        <v>0</v>
      </c>
      <c r="L124" s="153">
        <v>0</v>
      </c>
      <c r="M124" s="153">
        <v>0</v>
      </c>
      <c r="N124" s="162">
        <v>0</v>
      </c>
      <c r="O124" s="165"/>
      <c r="R124" s="152"/>
    </row>
    <row r="125" spans="1:18" x14ac:dyDescent="0.2">
      <c r="A125" s="161" t="s">
        <v>573</v>
      </c>
      <c r="B125" s="153">
        <v>0</v>
      </c>
      <c r="C125" s="153">
        <v>0</v>
      </c>
      <c r="D125" s="153">
        <v>0</v>
      </c>
      <c r="E125" s="153">
        <v>0</v>
      </c>
      <c r="F125" s="153">
        <v>0</v>
      </c>
      <c r="G125" s="153">
        <v>0</v>
      </c>
      <c r="H125" s="153">
        <v>0</v>
      </c>
      <c r="I125" s="153">
        <v>0</v>
      </c>
      <c r="J125" s="153">
        <v>0</v>
      </c>
      <c r="K125" s="153">
        <v>0</v>
      </c>
      <c r="L125" s="153">
        <v>0</v>
      </c>
      <c r="M125" s="153">
        <v>0</v>
      </c>
      <c r="N125" s="162">
        <v>0</v>
      </c>
      <c r="O125" s="165"/>
      <c r="R125" s="152"/>
    </row>
    <row r="126" spans="1:18" x14ac:dyDescent="0.2">
      <c r="A126" s="161" t="s">
        <v>573</v>
      </c>
      <c r="B126" s="153">
        <v>0</v>
      </c>
      <c r="C126" s="153">
        <v>0</v>
      </c>
      <c r="D126" s="153">
        <v>0</v>
      </c>
      <c r="E126" s="153">
        <v>0</v>
      </c>
      <c r="F126" s="153">
        <v>0</v>
      </c>
      <c r="G126" s="153">
        <v>0</v>
      </c>
      <c r="H126" s="153">
        <v>0</v>
      </c>
      <c r="I126" s="153">
        <v>0</v>
      </c>
      <c r="J126" s="153">
        <v>0</v>
      </c>
      <c r="K126" s="153">
        <v>0</v>
      </c>
      <c r="L126" s="153">
        <v>0</v>
      </c>
      <c r="M126" s="153">
        <v>0</v>
      </c>
      <c r="N126" s="162">
        <v>0</v>
      </c>
      <c r="O126" s="165"/>
      <c r="R126" s="152"/>
    </row>
    <row r="127" spans="1:18" x14ac:dyDescent="0.2">
      <c r="A127" s="161" t="s">
        <v>573</v>
      </c>
      <c r="B127" s="153">
        <v>0</v>
      </c>
      <c r="C127" s="153">
        <v>0</v>
      </c>
      <c r="D127" s="153">
        <v>0</v>
      </c>
      <c r="E127" s="153">
        <v>0</v>
      </c>
      <c r="F127" s="153">
        <v>0</v>
      </c>
      <c r="G127" s="153">
        <v>0</v>
      </c>
      <c r="H127" s="153">
        <v>0</v>
      </c>
      <c r="I127" s="153">
        <v>0</v>
      </c>
      <c r="J127" s="153">
        <v>0</v>
      </c>
      <c r="K127" s="153">
        <v>0</v>
      </c>
      <c r="L127" s="153">
        <v>0</v>
      </c>
      <c r="M127" s="153">
        <v>0</v>
      </c>
      <c r="N127" s="162">
        <v>0</v>
      </c>
      <c r="O127" s="165"/>
      <c r="R127" s="152"/>
    </row>
    <row r="128" spans="1:18" x14ac:dyDescent="0.2">
      <c r="A128" s="161" t="s">
        <v>573</v>
      </c>
      <c r="B128" s="153">
        <v>0</v>
      </c>
      <c r="C128" s="153">
        <v>0</v>
      </c>
      <c r="D128" s="153">
        <v>0</v>
      </c>
      <c r="E128" s="153">
        <v>0</v>
      </c>
      <c r="F128" s="153">
        <v>0</v>
      </c>
      <c r="G128" s="153">
        <v>0</v>
      </c>
      <c r="H128" s="153">
        <v>0</v>
      </c>
      <c r="I128" s="153">
        <v>0</v>
      </c>
      <c r="J128" s="153">
        <v>0</v>
      </c>
      <c r="K128" s="153">
        <v>0</v>
      </c>
      <c r="L128" s="153">
        <v>0</v>
      </c>
      <c r="M128" s="153">
        <v>0</v>
      </c>
      <c r="N128" s="162">
        <v>0</v>
      </c>
      <c r="O128" s="165"/>
      <c r="R128" s="152"/>
    </row>
    <row r="129" spans="1:18" x14ac:dyDescent="0.2">
      <c r="A129" s="161" t="s">
        <v>573</v>
      </c>
      <c r="B129" s="153">
        <v>0</v>
      </c>
      <c r="C129" s="153">
        <v>0</v>
      </c>
      <c r="D129" s="153">
        <v>0</v>
      </c>
      <c r="E129" s="153">
        <v>0</v>
      </c>
      <c r="F129" s="153">
        <v>0</v>
      </c>
      <c r="G129" s="153">
        <v>0</v>
      </c>
      <c r="H129" s="153">
        <v>0</v>
      </c>
      <c r="I129" s="153">
        <v>0</v>
      </c>
      <c r="J129" s="153">
        <v>0</v>
      </c>
      <c r="K129" s="153">
        <v>0</v>
      </c>
      <c r="L129" s="153">
        <v>0</v>
      </c>
      <c r="M129" s="153">
        <v>0</v>
      </c>
      <c r="N129" s="162">
        <v>0</v>
      </c>
      <c r="O129" s="165"/>
      <c r="R129" s="152" t="s">
        <v>40</v>
      </c>
    </row>
    <row r="130" spans="1:18" x14ac:dyDescent="0.2">
      <c r="A130" s="161" t="s">
        <v>573</v>
      </c>
      <c r="B130" s="153">
        <v>0</v>
      </c>
      <c r="C130" s="153">
        <v>0</v>
      </c>
      <c r="D130" s="153">
        <v>0</v>
      </c>
      <c r="E130" s="153">
        <v>0</v>
      </c>
      <c r="F130" s="153">
        <v>0</v>
      </c>
      <c r="G130" s="153">
        <v>0</v>
      </c>
      <c r="H130" s="153">
        <v>0</v>
      </c>
      <c r="I130" s="153">
        <v>0</v>
      </c>
      <c r="J130" s="153">
        <v>0</v>
      </c>
      <c r="K130" s="153">
        <v>0</v>
      </c>
      <c r="L130" s="153">
        <v>0</v>
      </c>
      <c r="M130" s="153">
        <v>0</v>
      </c>
      <c r="N130" s="162">
        <v>0</v>
      </c>
      <c r="O130" s="165"/>
      <c r="R130" s="152" t="s">
        <v>40</v>
      </c>
    </row>
    <row r="131" spans="1:18" x14ac:dyDescent="0.2">
      <c r="A131" s="161" t="s">
        <v>573</v>
      </c>
      <c r="B131" s="153">
        <v>0</v>
      </c>
      <c r="C131" s="153">
        <v>0</v>
      </c>
      <c r="D131" s="153">
        <v>0</v>
      </c>
      <c r="E131" s="153">
        <v>0</v>
      </c>
      <c r="F131" s="153">
        <v>0</v>
      </c>
      <c r="G131" s="153">
        <v>0</v>
      </c>
      <c r="H131" s="153">
        <v>0</v>
      </c>
      <c r="I131" s="153">
        <v>0</v>
      </c>
      <c r="J131" s="153">
        <v>0</v>
      </c>
      <c r="K131" s="153">
        <v>0</v>
      </c>
      <c r="L131" s="153">
        <v>0</v>
      </c>
      <c r="M131" s="153">
        <v>0</v>
      </c>
      <c r="N131" s="162">
        <v>0</v>
      </c>
      <c r="O131" s="165"/>
      <c r="R131" s="152" t="s">
        <v>40</v>
      </c>
    </row>
    <row r="132" spans="1:18" x14ac:dyDescent="0.2">
      <c r="A132" s="161" t="s">
        <v>573</v>
      </c>
      <c r="B132" s="153">
        <v>0</v>
      </c>
      <c r="C132" s="153">
        <v>0</v>
      </c>
      <c r="D132" s="153">
        <v>0</v>
      </c>
      <c r="E132" s="153">
        <v>0</v>
      </c>
      <c r="F132" s="153">
        <v>0</v>
      </c>
      <c r="G132" s="153">
        <v>0</v>
      </c>
      <c r="H132" s="153">
        <v>0</v>
      </c>
      <c r="I132" s="153">
        <v>0</v>
      </c>
      <c r="J132" s="153">
        <v>0</v>
      </c>
      <c r="K132" s="153">
        <v>0</v>
      </c>
      <c r="L132" s="153">
        <v>0</v>
      </c>
      <c r="M132" s="153">
        <v>0</v>
      </c>
      <c r="N132" s="162">
        <v>0</v>
      </c>
      <c r="O132" s="165"/>
      <c r="R132" s="152" t="s">
        <v>40</v>
      </c>
    </row>
    <row r="133" spans="1:18" x14ac:dyDescent="0.2">
      <c r="A133" s="161" t="s">
        <v>573</v>
      </c>
      <c r="B133" s="153">
        <v>0</v>
      </c>
      <c r="C133" s="153">
        <v>0</v>
      </c>
      <c r="D133" s="153">
        <v>0</v>
      </c>
      <c r="E133" s="153">
        <v>0</v>
      </c>
      <c r="F133" s="153">
        <v>0</v>
      </c>
      <c r="G133" s="153">
        <v>0</v>
      </c>
      <c r="H133" s="153">
        <v>0</v>
      </c>
      <c r="I133" s="153">
        <v>0</v>
      </c>
      <c r="J133" s="153">
        <v>0</v>
      </c>
      <c r="K133" s="153">
        <v>0</v>
      </c>
      <c r="L133" s="153">
        <v>0</v>
      </c>
      <c r="M133" s="153">
        <v>0</v>
      </c>
      <c r="N133" s="162">
        <v>0</v>
      </c>
      <c r="O133" s="165"/>
      <c r="R133" s="152" t="s">
        <v>40</v>
      </c>
    </row>
    <row r="134" spans="1:18" x14ac:dyDescent="0.2">
      <c r="A134" s="161" t="s">
        <v>573</v>
      </c>
      <c r="B134" s="153">
        <v>0</v>
      </c>
      <c r="C134" s="153">
        <v>0</v>
      </c>
      <c r="D134" s="153">
        <v>0</v>
      </c>
      <c r="E134" s="153">
        <v>0</v>
      </c>
      <c r="F134" s="153">
        <v>0</v>
      </c>
      <c r="G134" s="153">
        <v>0</v>
      </c>
      <c r="H134" s="153">
        <v>0</v>
      </c>
      <c r="I134" s="153">
        <v>0</v>
      </c>
      <c r="J134" s="153">
        <v>0</v>
      </c>
      <c r="K134" s="153">
        <v>0</v>
      </c>
      <c r="L134" s="153">
        <v>0</v>
      </c>
      <c r="M134" s="153">
        <v>0</v>
      </c>
      <c r="N134" s="162">
        <v>0</v>
      </c>
      <c r="O134" s="165"/>
      <c r="R134" s="152" t="s">
        <v>40</v>
      </c>
    </row>
    <row r="135" spans="1:18" x14ac:dyDescent="0.2">
      <c r="A135" s="161" t="s">
        <v>573</v>
      </c>
      <c r="B135" s="153">
        <v>0</v>
      </c>
      <c r="C135" s="153">
        <v>0</v>
      </c>
      <c r="D135" s="153">
        <v>0</v>
      </c>
      <c r="E135" s="153">
        <v>0</v>
      </c>
      <c r="F135" s="153">
        <v>0</v>
      </c>
      <c r="G135" s="153">
        <v>0</v>
      </c>
      <c r="H135" s="153">
        <v>0</v>
      </c>
      <c r="I135" s="153">
        <v>0</v>
      </c>
      <c r="J135" s="153">
        <v>0</v>
      </c>
      <c r="K135" s="153">
        <v>0</v>
      </c>
      <c r="L135" s="153">
        <v>0</v>
      </c>
      <c r="M135" s="153">
        <v>0</v>
      </c>
      <c r="N135" s="162">
        <v>0</v>
      </c>
      <c r="O135" s="165"/>
      <c r="R135" s="152"/>
    </row>
    <row r="136" spans="1:18" x14ac:dyDescent="0.2">
      <c r="A136" s="161" t="s">
        <v>573</v>
      </c>
      <c r="B136" s="153">
        <v>0</v>
      </c>
      <c r="C136" s="153">
        <v>0</v>
      </c>
      <c r="D136" s="153">
        <v>0</v>
      </c>
      <c r="E136" s="153">
        <v>0</v>
      </c>
      <c r="F136" s="153">
        <v>0</v>
      </c>
      <c r="G136" s="153">
        <v>0</v>
      </c>
      <c r="H136" s="153">
        <v>0</v>
      </c>
      <c r="I136" s="153">
        <v>0</v>
      </c>
      <c r="J136" s="153">
        <v>0</v>
      </c>
      <c r="K136" s="153">
        <v>0</v>
      </c>
      <c r="L136" s="153">
        <v>0</v>
      </c>
      <c r="M136" s="153">
        <v>0</v>
      </c>
      <c r="N136" s="162">
        <v>0</v>
      </c>
      <c r="O136" s="165"/>
      <c r="R136" s="152"/>
    </row>
    <row r="137" spans="1:18" x14ac:dyDescent="0.2">
      <c r="A137" s="161" t="s">
        <v>573</v>
      </c>
      <c r="B137" s="153">
        <v>0</v>
      </c>
      <c r="C137" s="153">
        <v>0</v>
      </c>
      <c r="D137" s="153">
        <v>0</v>
      </c>
      <c r="E137" s="153">
        <v>0</v>
      </c>
      <c r="F137" s="153">
        <v>0</v>
      </c>
      <c r="G137" s="153">
        <v>0</v>
      </c>
      <c r="H137" s="153">
        <v>0</v>
      </c>
      <c r="I137" s="153">
        <v>0</v>
      </c>
      <c r="J137" s="153">
        <v>0</v>
      </c>
      <c r="K137" s="153">
        <v>0</v>
      </c>
      <c r="L137" s="153">
        <v>0</v>
      </c>
      <c r="M137" s="153">
        <v>0</v>
      </c>
      <c r="N137" s="162">
        <v>0</v>
      </c>
      <c r="O137" s="165"/>
      <c r="R137" s="152"/>
    </row>
    <row r="138" spans="1:18" x14ac:dyDescent="0.2">
      <c r="A138" s="161" t="s">
        <v>573</v>
      </c>
      <c r="B138" s="153">
        <v>0</v>
      </c>
      <c r="C138" s="153">
        <v>0</v>
      </c>
      <c r="D138" s="153">
        <v>0</v>
      </c>
      <c r="E138" s="153">
        <v>0</v>
      </c>
      <c r="F138" s="153">
        <v>0</v>
      </c>
      <c r="G138" s="153">
        <v>0</v>
      </c>
      <c r="H138" s="153">
        <v>0</v>
      </c>
      <c r="I138" s="153">
        <v>0</v>
      </c>
      <c r="J138" s="153">
        <v>0</v>
      </c>
      <c r="K138" s="153">
        <v>0</v>
      </c>
      <c r="L138" s="153">
        <v>0</v>
      </c>
      <c r="M138" s="153">
        <v>0</v>
      </c>
      <c r="N138" s="162">
        <v>0</v>
      </c>
      <c r="O138" s="165"/>
      <c r="R138" s="152" t="s">
        <v>40</v>
      </c>
    </row>
    <row r="139" spans="1:18" x14ac:dyDescent="0.2">
      <c r="A139" s="161" t="s">
        <v>573</v>
      </c>
      <c r="B139" s="153">
        <v>0</v>
      </c>
      <c r="C139" s="153">
        <v>0</v>
      </c>
      <c r="D139" s="153">
        <v>0</v>
      </c>
      <c r="E139" s="153">
        <v>0</v>
      </c>
      <c r="F139" s="153">
        <v>0</v>
      </c>
      <c r="G139" s="153">
        <v>0</v>
      </c>
      <c r="H139" s="153">
        <v>0</v>
      </c>
      <c r="I139" s="153">
        <v>0</v>
      </c>
      <c r="J139" s="153">
        <v>0</v>
      </c>
      <c r="K139" s="153">
        <v>0</v>
      </c>
      <c r="L139" s="153">
        <v>0</v>
      </c>
      <c r="M139" s="153">
        <v>0</v>
      </c>
      <c r="N139" s="162">
        <v>0</v>
      </c>
      <c r="O139" s="165"/>
      <c r="R139" s="152"/>
    </row>
    <row r="140" spans="1:18" x14ac:dyDescent="0.2">
      <c r="A140" s="161" t="s">
        <v>573</v>
      </c>
      <c r="B140" s="153">
        <v>0</v>
      </c>
      <c r="C140" s="153">
        <v>0</v>
      </c>
      <c r="D140" s="153">
        <v>0</v>
      </c>
      <c r="E140" s="153">
        <v>0</v>
      </c>
      <c r="F140" s="153">
        <v>0</v>
      </c>
      <c r="G140" s="153">
        <v>0</v>
      </c>
      <c r="H140" s="153">
        <v>0</v>
      </c>
      <c r="I140" s="153">
        <v>0</v>
      </c>
      <c r="J140" s="153">
        <v>0</v>
      </c>
      <c r="K140" s="153">
        <v>0</v>
      </c>
      <c r="L140" s="153">
        <v>0</v>
      </c>
      <c r="M140" s="153">
        <v>0</v>
      </c>
      <c r="N140" s="162">
        <v>0</v>
      </c>
      <c r="O140" s="165"/>
      <c r="R140" s="152"/>
    </row>
    <row r="141" spans="1:18" x14ac:dyDescent="0.2">
      <c r="A141" s="161" t="s">
        <v>573</v>
      </c>
      <c r="B141" s="153">
        <v>0</v>
      </c>
      <c r="C141" s="153">
        <v>0</v>
      </c>
      <c r="D141" s="153">
        <v>0</v>
      </c>
      <c r="E141" s="153">
        <v>0</v>
      </c>
      <c r="F141" s="153">
        <v>0</v>
      </c>
      <c r="G141" s="153">
        <v>0</v>
      </c>
      <c r="H141" s="153">
        <v>0</v>
      </c>
      <c r="I141" s="153">
        <v>0</v>
      </c>
      <c r="J141" s="153">
        <v>0</v>
      </c>
      <c r="K141" s="153">
        <v>0</v>
      </c>
      <c r="L141" s="153">
        <v>0</v>
      </c>
      <c r="M141" s="153">
        <v>0</v>
      </c>
      <c r="N141" s="162">
        <v>0</v>
      </c>
      <c r="O141" s="165"/>
      <c r="R141" s="152"/>
    </row>
    <row r="142" spans="1:18" ht="13.5" thickBot="1" x14ac:dyDescent="0.25">
      <c r="A142" s="161" t="s">
        <v>573</v>
      </c>
      <c r="B142" s="153">
        <v>0</v>
      </c>
      <c r="C142" s="153">
        <v>0</v>
      </c>
      <c r="D142" s="153">
        <v>0</v>
      </c>
      <c r="E142" s="153">
        <v>0</v>
      </c>
      <c r="F142" s="153">
        <v>0</v>
      </c>
      <c r="G142" s="153">
        <v>0</v>
      </c>
      <c r="H142" s="153">
        <v>0</v>
      </c>
      <c r="I142" s="153">
        <v>0</v>
      </c>
      <c r="J142" s="153">
        <v>0</v>
      </c>
      <c r="K142" s="153">
        <v>0</v>
      </c>
      <c r="L142" s="153">
        <v>0</v>
      </c>
      <c r="M142" s="153">
        <v>0</v>
      </c>
      <c r="N142" s="162">
        <v>0</v>
      </c>
      <c r="O142" s="165"/>
      <c r="R142" s="152"/>
    </row>
    <row r="143" spans="1:18" s="75" customFormat="1" ht="13.5" thickBot="1" x14ac:dyDescent="0.25">
      <c r="A143" s="179" t="s">
        <v>62</v>
      </c>
      <c r="B143" s="178">
        <v>77677.973939393938</v>
      </c>
      <c r="C143" s="178">
        <v>46117.463939393921</v>
      </c>
      <c r="D143" s="178">
        <v>41468.463939393921</v>
      </c>
      <c r="E143" s="178">
        <v>43660.973939393924</v>
      </c>
      <c r="F143" s="178">
        <v>36257.486666666657</v>
      </c>
      <c r="G143" s="178">
        <v>69624.053939393925</v>
      </c>
      <c r="H143" s="178">
        <v>39875.723939393924</v>
      </c>
      <c r="I143" s="178">
        <v>38224.213939393921</v>
      </c>
      <c r="J143" s="178">
        <v>38560.49393939392</v>
      </c>
      <c r="K143" s="178">
        <v>72061.373939393932</v>
      </c>
      <c r="L143" s="178">
        <v>38382.213939393921</v>
      </c>
      <c r="M143" s="178">
        <v>38224.893939393922</v>
      </c>
      <c r="N143" s="178">
        <v>580630</v>
      </c>
      <c r="O143" s="165"/>
    </row>
    <row r="144" spans="1:18" ht="6" customHeight="1" thickBot="1" x14ac:dyDescent="0.25">
      <c r="B144" s="155"/>
      <c r="C144" s="155"/>
      <c r="D144" s="155"/>
      <c r="E144" s="155"/>
      <c r="F144" s="155"/>
      <c r="G144" s="155"/>
      <c r="H144" s="155"/>
      <c r="I144" s="155"/>
      <c r="J144" s="155"/>
      <c r="K144" s="186"/>
      <c r="L144" s="187"/>
      <c r="M144" s="187"/>
      <c r="N144" s="188"/>
      <c r="O144" s="165"/>
    </row>
    <row r="145" spans="1:15" s="156" customFormat="1" ht="17.25" customHeight="1" thickBot="1" x14ac:dyDescent="0.3">
      <c r="A145" s="189" t="s">
        <v>64</v>
      </c>
      <c r="B145" s="190">
        <v>65916</v>
      </c>
      <c r="C145" s="190">
        <v>37672.92</v>
      </c>
      <c r="D145" s="190">
        <v>32201.350000000013</v>
      </c>
      <c r="E145" s="190">
        <v>34311.780000000035</v>
      </c>
      <c r="F145" s="190">
        <v>47805.700000000055</v>
      </c>
      <c r="G145" s="190">
        <v>50359.38000000007</v>
      </c>
      <c r="H145" s="190">
        <v>22022.720000000088</v>
      </c>
      <c r="I145" s="190">
        <v>25800.890000000101</v>
      </c>
      <c r="J145" s="190">
        <v>37981.570000000116</v>
      </c>
      <c r="K145" s="190">
        <v>43653.970000000125</v>
      </c>
      <c r="L145" s="190">
        <v>21934.990000000136</v>
      </c>
      <c r="M145" s="191">
        <v>24198.670000000151</v>
      </c>
      <c r="N145" s="192"/>
      <c r="O145" s="194"/>
    </row>
    <row r="146" spans="1:15" s="157" customFormat="1" ht="4.5" customHeight="1" thickBot="1" x14ac:dyDescent="0.25">
      <c r="N146" s="193"/>
      <c r="O146" s="165"/>
    </row>
    <row r="147" spans="1:15" s="156" customFormat="1" ht="18" customHeight="1" thickBot="1" x14ac:dyDescent="0.3">
      <c r="A147" s="189" t="s">
        <v>65</v>
      </c>
      <c r="B147" s="190">
        <v>37672.92</v>
      </c>
      <c r="C147" s="190">
        <v>32201.350000000013</v>
      </c>
      <c r="D147" s="190">
        <v>34311.780000000035</v>
      </c>
      <c r="E147" s="190">
        <v>47805.700000000055</v>
      </c>
      <c r="F147" s="190">
        <v>50359.38000000007</v>
      </c>
      <c r="G147" s="190">
        <v>22022.720000000088</v>
      </c>
      <c r="H147" s="190">
        <v>25800.890000000101</v>
      </c>
      <c r="I147" s="190">
        <v>37981.570000000116</v>
      </c>
      <c r="J147" s="190">
        <v>43653.970000000125</v>
      </c>
      <c r="K147" s="190">
        <v>21934.990000000136</v>
      </c>
      <c r="L147" s="190">
        <v>24198.670000000151</v>
      </c>
      <c r="M147" s="191">
        <v>29309.670000000158</v>
      </c>
      <c r="N147" s="192"/>
      <c r="O147" s="194"/>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c r="O148" s="165"/>
    </row>
    <row r="161" spans="15:15" ht="15" customHeight="1" x14ac:dyDescent="0.2">
      <c r="O161" s="165"/>
    </row>
    <row r="162" spans="15:15" ht="7.5" customHeight="1" x14ac:dyDescent="0.2">
      <c r="O162" s="165"/>
    </row>
    <row r="164" spans="15:15" ht="12.75" customHeight="1" x14ac:dyDescent="0.2">
      <c r="O164" s="165"/>
    </row>
    <row r="165" spans="15:15" ht="25.5" customHeight="1" x14ac:dyDescent="0.2">
      <c r="O165" s="165"/>
    </row>
    <row r="166" spans="15:15" ht="9.75" customHeight="1" x14ac:dyDescent="0.2">
      <c r="O166" s="165"/>
    </row>
    <row r="167" spans="15:15" ht="12.75" customHeight="1" x14ac:dyDescent="0.2">
      <c r="O167" s="165"/>
    </row>
    <row r="168" spans="15:15" ht="7.5" customHeight="1" x14ac:dyDescent="0.2">
      <c r="O168" s="165"/>
    </row>
    <row r="169" spans="15:15" ht="12" customHeight="1" x14ac:dyDescent="0.2">
      <c r="O169" s="165"/>
    </row>
    <row r="170" spans="15:15" ht="12" customHeight="1" x14ac:dyDescent="0.2">
      <c r="O170" s="165"/>
    </row>
    <row r="171" spans="15:15" ht="12" customHeight="1" x14ac:dyDescent="0.2">
      <c r="O171" s="165"/>
    </row>
    <row r="173" spans="15:15" ht="14.25" customHeight="1" x14ac:dyDescent="0.2">
      <c r="O173" s="165"/>
    </row>
    <row r="174" spans="15:15" ht="6" customHeight="1" x14ac:dyDescent="0.2">
      <c r="O174" s="165"/>
    </row>
    <row r="175" spans="15:15" ht="14.25" customHeight="1" x14ac:dyDescent="0.2">
      <c r="O175" s="165"/>
    </row>
    <row r="176" spans="15:15" ht="6" customHeight="1" x14ac:dyDescent="0.2">
      <c r="O176" s="165"/>
    </row>
    <row r="177" spans="15:15" ht="14.25" customHeight="1" x14ac:dyDescent="0.2">
      <c r="O177" s="165"/>
    </row>
    <row r="178" spans="15:15" ht="6" customHeight="1" x14ac:dyDescent="0.2">
      <c r="O178" s="165"/>
    </row>
    <row r="179" spans="15:15" ht="14.25" customHeight="1" x14ac:dyDescent="0.2">
      <c r="O179" s="165"/>
    </row>
    <row r="180" spans="15:15" ht="6" customHeight="1" x14ac:dyDescent="0.2">
      <c r="O180" s="165"/>
    </row>
    <row r="181" spans="15:15" ht="14.25" customHeight="1" x14ac:dyDescent="0.2">
      <c r="O181" s="165"/>
    </row>
    <row r="182" spans="15:15" ht="6" customHeight="1" x14ac:dyDescent="0.2">
      <c r="O182" s="165"/>
    </row>
    <row r="183" spans="15:15" ht="14.25" customHeight="1" x14ac:dyDescent="0.2">
      <c r="O183" s="165"/>
    </row>
    <row r="184" spans="15:15" ht="6" customHeight="1" x14ac:dyDescent="0.2">
      <c r="O184" s="165"/>
    </row>
    <row r="185" spans="15:15" ht="14.25" customHeight="1" x14ac:dyDescent="0.2">
      <c r="O185" s="165"/>
    </row>
    <row r="186" spans="15:15" ht="6" customHeight="1" x14ac:dyDescent="0.2">
      <c r="O186" s="165"/>
    </row>
    <row r="187" spans="15:15" ht="14.25" customHeight="1" x14ac:dyDescent="0.2">
      <c r="O187" s="165"/>
    </row>
    <row r="188" spans="15:15" ht="6" customHeight="1" x14ac:dyDescent="0.2">
      <c r="O188" s="165"/>
    </row>
    <row r="189" spans="15:15" ht="14.25" customHeight="1" x14ac:dyDescent="0.2">
      <c r="O189" s="165"/>
    </row>
    <row r="190" spans="15:15" ht="6" customHeight="1" x14ac:dyDescent="0.2">
      <c r="O190" s="165"/>
    </row>
    <row r="191" spans="15:15" ht="14.25" customHeight="1" x14ac:dyDescent="0.2">
      <c r="O191" s="165"/>
    </row>
    <row r="192" spans="15:15" ht="6" customHeight="1" x14ac:dyDescent="0.2">
      <c r="O192" s="165"/>
    </row>
    <row r="193" spans="15:15" ht="14.25" customHeight="1" x14ac:dyDescent="0.2">
      <c r="O193" s="165"/>
    </row>
    <row r="194" spans="15:15" ht="6" customHeight="1" x14ac:dyDescent="0.2">
      <c r="O194" s="165"/>
    </row>
    <row r="195" spans="15:15" ht="14.25" customHeight="1" x14ac:dyDescent="0.2">
      <c r="O195" s="165"/>
    </row>
    <row r="196" spans="15:15" ht="8.25" customHeight="1" x14ac:dyDescent="0.2">
      <c r="O196" s="165"/>
    </row>
    <row r="197" spans="15:15" ht="14.25" customHeight="1" x14ac:dyDescent="0.2">
      <c r="O197" s="165"/>
    </row>
    <row r="199" spans="15:15" ht="11.25" customHeight="1" x14ac:dyDescent="0.2">
      <c r="O199" s="165"/>
    </row>
    <row r="200" spans="15:15" ht="6" customHeight="1" x14ac:dyDescent="0.2">
      <c r="O200" s="165"/>
    </row>
    <row r="201" spans="15:15" ht="11.25" customHeight="1" x14ac:dyDescent="0.2">
      <c r="O201" s="165"/>
    </row>
    <row r="202" spans="15:15" ht="6" customHeight="1" x14ac:dyDescent="0.2">
      <c r="O202" s="165"/>
    </row>
    <row r="203" spans="15:15" ht="11.25" customHeight="1" x14ac:dyDescent="0.2">
      <c r="O203" s="165"/>
    </row>
    <row r="204" spans="15:15" ht="11.25" customHeight="1" x14ac:dyDescent="0.2">
      <c r="O204" s="165"/>
    </row>
    <row r="205" spans="15:15" ht="11.25" customHeight="1" x14ac:dyDescent="0.2">
      <c r="O205" s="165"/>
    </row>
    <row r="206" spans="15:15" ht="11.25" customHeight="1" x14ac:dyDescent="0.2">
      <c r="O206" s="165"/>
    </row>
    <row r="207" spans="15:15" ht="6" customHeight="1" x14ac:dyDescent="0.2">
      <c r="O207" s="165"/>
    </row>
    <row r="208" spans="15:15" ht="11.25" customHeight="1" x14ac:dyDescent="0.2">
      <c r="O208" s="165"/>
    </row>
    <row r="209" spans="15:15" ht="6" customHeight="1" x14ac:dyDescent="0.2">
      <c r="O209" s="165"/>
    </row>
    <row r="210" spans="15:15" ht="11.25" customHeight="1" x14ac:dyDescent="0.2">
      <c r="O210" s="165"/>
    </row>
    <row r="211" spans="15:15" ht="11.25" customHeight="1" x14ac:dyDescent="0.2">
      <c r="O211" s="165"/>
    </row>
    <row r="212" spans="15:15" ht="6" customHeight="1" x14ac:dyDescent="0.2">
      <c r="O212" s="165"/>
    </row>
    <row r="213" spans="15:15" ht="11.25" customHeight="1" x14ac:dyDescent="0.2">
      <c r="O213" s="165"/>
    </row>
    <row r="214" spans="15:15" ht="11.25" customHeight="1" x14ac:dyDescent="0.2">
      <c r="O214" s="165"/>
    </row>
    <row r="215" spans="15:15" ht="6" customHeight="1" x14ac:dyDescent="0.2">
      <c r="O215" s="165"/>
    </row>
    <row r="216" spans="15:15" ht="11.25" customHeight="1" x14ac:dyDescent="0.2">
      <c r="O216" s="165"/>
    </row>
    <row r="217" spans="15:15" ht="11.25" customHeight="1" x14ac:dyDescent="0.2">
      <c r="O217" s="165"/>
    </row>
    <row r="218" spans="15:15" ht="11.25" customHeight="1" x14ac:dyDescent="0.2">
      <c r="O218" s="165"/>
    </row>
    <row r="219" spans="15:15" ht="11.25" customHeight="1" x14ac:dyDescent="0.2">
      <c r="O219" s="165"/>
    </row>
    <row r="220" spans="15:15" ht="11.25" customHeight="1" x14ac:dyDescent="0.2">
      <c r="O220" s="165"/>
    </row>
    <row r="221" spans="15:15" ht="24" customHeight="1" x14ac:dyDescent="0.2">
      <c r="O221" s="165"/>
    </row>
    <row r="222" spans="15:15" ht="12" customHeight="1" x14ac:dyDescent="0.2">
      <c r="O222" s="165"/>
    </row>
    <row r="223" spans="15:15" ht="12.75" customHeight="1" x14ac:dyDescent="0.2">
      <c r="O223" s="165"/>
    </row>
    <row r="224" spans="15:15" ht="12.75" customHeight="1" x14ac:dyDescent="0.2">
      <c r="O224" s="165"/>
    </row>
    <row r="225" spans="15:15" ht="12.75" customHeight="1" x14ac:dyDescent="0.2">
      <c r="O225" s="165"/>
    </row>
    <row r="226" spans="15:15" ht="12.75" customHeight="1" x14ac:dyDescent="0.2">
      <c r="O226" s="165"/>
    </row>
    <row r="227" spans="15:15" ht="12.75" customHeight="1" x14ac:dyDescent="0.2">
      <c r="O227" s="165"/>
    </row>
    <row r="228" spans="15:15" ht="12.75" customHeight="1" x14ac:dyDescent="0.2">
      <c r="O228" s="165"/>
    </row>
    <row r="229" spans="15:15" ht="12.75" customHeight="1" x14ac:dyDescent="0.2">
      <c r="O229" s="165"/>
    </row>
    <row r="230" spans="15:15" ht="12.75" customHeight="1" x14ac:dyDescent="0.2">
      <c r="O230" s="165"/>
    </row>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pageSetup paperSize="9"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O12" sqref="O12:O13"/>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46</v>
      </c>
      <c r="C3" s="76" t="s">
        <v>47</v>
      </c>
      <c r="D3" s="76" t="s">
        <v>48</v>
      </c>
      <c r="E3" s="76" t="s">
        <v>49</v>
      </c>
      <c r="F3" s="76" t="s">
        <v>50</v>
      </c>
      <c r="G3" s="76" t="s">
        <v>51</v>
      </c>
      <c r="H3" s="76" t="s">
        <v>52</v>
      </c>
      <c r="I3" s="76" t="s">
        <v>53</v>
      </c>
      <c r="J3" s="76" t="s">
        <v>54</v>
      </c>
      <c r="K3" s="76" t="s">
        <v>55</v>
      </c>
      <c r="L3" s="76" t="s">
        <v>56</v>
      </c>
      <c r="M3" s="76" t="s">
        <v>57</v>
      </c>
      <c r="N3" s="75" t="s">
        <v>62</v>
      </c>
      <c r="O3" s="75" t="s">
        <v>66</v>
      </c>
      <c r="P3" s="75" t="s">
        <v>67</v>
      </c>
      <c r="Q3" s="75" t="s">
        <v>67</v>
      </c>
      <c r="R3" s="160"/>
      <c r="S3" s="160"/>
      <c r="T3" s="160"/>
      <c r="U3" s="160"/>
      <c r="V3" s="160"/>
      <c r="W3" s="160"/>
      <c r="X3" s="160"/>
      <c r="Y3" s="160"/>
      <c r="Z3" s="160"/>
      <c r="AA3" s="160"/>
      <c r="AB3" s="160"/>
      <c r="AC3" s="160"/>
      <c r="AD3" s="160"/>
      <c r="AE3" s="160"/>
    </row>
    <row r="4" spans="1:31" ht="27" customHeight="1" x14ac:dyDescent="0.2">
      <c r="A4" s="81" t="s">
        <v>68</v>
      </c>
      <c r="B4" s="82">
        <f>SUM('Import from budget'!B10:B12)</f>
        <v>38811.166666666664</v>
      </c>
      <c r="C4" s="82">
        <f>SUM('Import from budget'!C10:C12)</f>
        <v>38811.166666666664</v>
      </c>
      <c r="D4" s="82">
        <f>SUM('Import from budget'!D10:D12)</f>
        <v>38811.166666666664</v>
      </c>
      <c r="E4" s="82">
        <f>SUM('Import from budget'!E10:E12)</f>
        <v>38811.166666666664</v>
      </c>
      <c r="F4" s="82">
        <f>SUM('Import from budget'!F10:F12)</f>
        <v>38811.166666666664</v>
      </c>
      <c r="G4" s="82">
        <f>SUM('Import from budget'!G10:G12)</f>
        <v>38811.166666666664</v>
      </c>
      <c r="H4" s="82">
        <f>SUM('Import from budget'!H10:H12)</f>
        <v>38811.166666666664</v>
      </c>
      <c r="I4" s="82">
        <f>SUM('Import from budget'!I10:I12)</f>
        <v>38811.166666666664</v>
      </c>
      <c r="J4" s="82">
        <f>SUM('Import from budget'!J10:J12)</f>
        <v>38811.166666666664</v>
      </c>
      <c r="K4" s="82">
        <f>SUM('Import from budget'!K10:K12)</f>
        <v>38811.166666666664</v>
      </c>
      <c r="L4" s="82">
        <f>SUM('Import from budget'!L10:L12)</f>
        <v>38811.166666666664</v>
      </c>
      <c r="M4" s="82">
        <f>SUM('Import from budget'!M10:M12)</f>
        <v>38811.166666666664</v>
      </c>
      <c r="N4" s="82">
        <f>SUM(B4:M4)</f>
        <v>465734.00000000006</v>
      </c>
      <c r="O4" s="82">
        <f>SUM('Import from budget'!N10:N12)</f>
        <v>465734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69</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70</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71</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72</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9055</v>
      </c>
      <c r="L8" s="82">
        <f>'Import from budget'!L16</f>
        <v>0</v>
      </c>
      <c r="M8" s="82">
        <f>'Import from budget'!M16</f>
        <v>0</v>
      </c>
      <c r="N8" s="82">
        <f t="shared" si="1"/>
        <v>9055</v>
      </c>
      <c r="O8" s="82">
        <f>'Import from budget'!N16</f>
        <v>9055</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73</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74</v>
      </c>
      <c r="B10" s="82">
        <f>'Import from budget'!B17</f>
        <v>0</v>
      </c>
      <c r="C10" s="82">
        <f>'Import from budget'!C17</f>
        <v>0</v>
      </c>
      <c r="D10" s="82">
        <f>'Import from budget'!D17</f>
        <v>0</v>
      </c>
      <c r="E10" s="82">
        <f>'Import from budget'!E17</f>
        <v>12026</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12026</v>
      </c>
      <c r="O10" s="82">
        <f>'Import from budget'!N17</f>
        <v>12026</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75</v>
      </c>
      <c r="B11" s="82">
        <f>SUM('Import from budget'!B19:B49)</f>
        <v>3652.7272727272725</v>
      </c>
      <c r="C11" s="82">
        <f>SUM('Import from budget'!C19:C49)</f>
        <v>1834.7272727272725</v>
      </c>
      <c r="D11" s="82">
        <f>SUM('Import from budget'!D19:D49)</f>
        <v>4767.727272727273</v>
      </c>
      <c r="E11" s="82">
        <f>SUM('Import from budget'!E19:E49)</f>
        <v>1834.7272727272725</v>
      </c>
      <c r="F11" s="82">
        <f>SUM('Import from budget'!F19:F49)</f>
        <v>0</v>
      </c>
      <c r="G11" s="82">
        <f>SUM('Import from budget'!G19:G49)</f>
        <v>2476.2272727272725</v>
      </c>
      <c r="H11" s="82">
        <f>SUM('Import from budget'!H19:H49)</f>
        <v>4842.7272727272721</v>
      </c>
      <c r="I11" s="82">
        <f>SUM('Import from budget'!I19:I49)</f>
        <v>1834.7272727272725</v>
      </c>
      <c r="J11" s="82">
        <f>SUM('Import from budget'!J19:J49)</f>
        <v>1834.7272727272725</v>
      </c>
      <c r="K11" s="82">
        <f>SUM('Import from budget'!K19:K49)</f>
        <v>2476.2272727272725</v>
      </c>
      <c r="L11" s="82">
        <f>SUM('Import from budget'!L19:L49)</f>
        <v>1834.7272727272725</v>
      </c>
      <c r="M11" s="82">
        <f>SUM('Import from budget'!M19:M49)</f>
        <v>1834.7272727272725</v>
      </c>
      <c r="N11" s="82">
        <f t="shared" si="1"/>
        <v>29223.999999999993</v>
      </c>
      <c r="O11" s="82">
        <f>SUM('Import from budget'!N19:N49)</f>
        <v>29224</v>
      </c>
      <c r="P11" s="82">
        <f t="shared" si="0"/>
        <v>0</v>
      </c>
      <c r="Q11" s="82">
        <f t="shared" si="2"/>
        <v>0</v>
      </c>
      <c r="R11" s="160"/>
      <c r="S11" s="160"/>
      <c r="T11" s="160"/>
      <c r="U11" s="160"/>
      <c r="V11" s="160"/>
      <c r="W11" s="160"/>
      <c r="X11" s="160"/>
      <c r="Y11" s="160"/>
      <c r="Z11" s="160"/>
      <c r="AA11" s="160"/>
      <c r="AB11" s="160"/>
      <c r="AC11" s="160"/>
      <c r="AD11" s="160"/>
      <c r="AE11" s="160"/>
    </row>
    <row r="12" spans="1:31" x14ac:dyDescent="0.2">
      <c r="A12" s="86" t="s">
        <v>76</v>
      </c>
      <c r="B12" s="82">
        <f>SUM('Import from budget'!B54:B73)</f>
        <v>41208.416666666664</v>
      </c>
      <c r="C12" s="82">
        <f>SUM('Import from budget'!C54:C73)</f>
        <v>34151.083333333328</v>
      </c>
      <c r="D12" s="82">
        <f>SUM('Import from budget'!D54:D73)</f>
        <v>34151.083333333328</v>
      </c>
      <c r="E12" s="82">
        <f>SUM('Import from budget'!E54:E73)</f>
        <v>34201.083333333328</v>
      </c>
      <c r="F12" s="82">
        <f>SUM('Import from budget'!F54:F73)</f>
        <v>34151.083333333328</v>
      </c>
      <c r="G12" s="82">
        <f>SUM('Import from budget'!G54:G73)</f>
        <v>36673.416666666664</v>
      </c>
      <c r="H12" s="82">
        <f>SUM('Import from budget'!H54:H73)</f>
        <v>34201.083333333328</v>
      </c>
      <c r="I12" s="82">
        <f>SUM('Import from budget'!I54:I73)</f>
        <v>34151.083333333328</v>
      </c>
      <c r="J12" s="82">
        <f>SUM('Import from budget'!J54:J73)</f>
        <v>34151.083333333328</v>
      </c>
      <c r="K12" s="82">
        <f>SUM('Import from budget'!K54:K73)</f>
        <v>36723.416666666664</v>
      </c>
      <c r="L12" s="82">
        <f>SUM('Import from budget'!L54:L73)</f>
        <v>34151.083333333328</v>
      </c>
      <c r="M12" s="82">
        <f>SUM('Import from budget'!M54:M73)</f>
        <v>34151.083333333328</v>
      </c>
      <c r="N12" s="82">
        <f t="shared" si="1"/>
        <v>422064.99999999994</v>
      </c>
      <c r="O12" s="82">
        <f>SUM('Import from budget'!N54:N73)</f>
        <v>422065</v>
      </c>
      <c r="P12" s="82">
        <f t="shared" si="0"/>
        <v>0</v>
      </c>
      <c r="Q12" s="82">
        <f t="shared" si="2"/>
        <v>0</v>
      </c>
      <c r="R12" s="160"/>
      <c r="S12" s="160"/>
      <c r="T12" s="160"/>
      <c r="U12" s="160"/>
      <c r="V12" s="160"/>
      <c r="W12" s="160"/>
      <c r="X12" s="160"/>
      <c r="Y12" s="160"/>
      <c r="Z12" s="160"/>
      <c r="AA12" s="160"/>
      <c r="AB12" s="160"/>
      <c r="AC12" s="160"/>
      <c r="AD12" s="160"/>
      <c r="AE12" s="160"/>
    </row>
    <row r="13" spans="1:31" x14ac:dyDescent="0.2">
      <c r="A13" s="86" t="s">
        <v>77</v>
      </c>
      <c r="B13" s="82">
        <f>SUM('Import from budget'!B74:B142)</f>
        <v>36331.920909090913</v>
      </c>
      <c r="C13" s="82">
        <f>SUM('Import from budget'!C74:C142)</f>
        <v>11614.744242424242</v>
      </c>
      <c r="D13" s="82">
        <f>SUM('Import from budget'!D74:D142)</f>
        <v>6965.7442424242427</v>
      </c>
      <c r="E13" s="82">
        <f>SUM('Import from budget'!E74:E142)</f>
        <v>9108.254242424242</v>
      </c>
      <c r="F13" s="82">
        <f>SUM('Import from budget'!F74:F142)</f>
        <v>2550.6533333333336</v>
      </c>
      <c r="G13" s="82">
        <f>SUM('Import from budget'!G74:G142)</f>
        <v>33128.250909090915</v>
      </c>
      <c r="H13" s="82">
        <f>SUM('Import from budget'!H74:H142)</f>
        <v>5852.254242424242</v>
      </c>
      <c r="I13" s="82">
        <f>SUM('Import from budget'!I74:I142)</f>
        <v>4250.7442424242427</v>
      </c>
      <c r="J13" s="82">
        <f>SUM('Import from budget'!J74:J142)</f>
        <v>4587.0242424242424</v>
      </c>
      <c r="K13" s="82">
        <f>SUM('Import from budget'!K74:K142)</f>
        <v>35515.570909090908</v>
      </c>
      <c r="L13" s="82">
        <f>SUM('Import from budget'!L74:L142)</f>
        <v>4408.7442424242427</v>
      </c>
      <c r="M13" s="82">
        <f>SUM('Import from budget'!M74:M142)</f>
        <v>4251.424242424242</v>
      </c>
      <c r="N13" s="82">
        <f t="shared" si="1"/>
        <v>158565.33000000002</v>
      </c>
      <c r="O13" s="82">
        <f>SUM('Import from budget'!N74:N142)</f>
        <v>158565</v>
      </c>
      <c r="P13" s="82">
        <f t="shared" si="0"/>
        <v>0.33000000001629815</v>
      </c>
      <c r="Q13" s="82">
        <f t="shared" si="2"/>
        <v>0</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B13" sqref="B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78</v>
      </c>
      <c r="B2" s="207"/>
      <c r="C2" s="208"/>
      <c r="D2" s="204" t="s">
        <v>595</v>
      </c>
      <c r="E2" s="205"/>
      <c r="F2" s="138"/>
      <c r="G2" s="209" t="s">
        <v>578</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79</v>
      </c>
      <c r="B4" s="4" t="s">
        <v>80</v>
      </c>
      <c r="C4" s="4" t="s">
        <v>46</v>
      </c>
      <c r="D4" s="4" t="s">
        <v>47</v>
      </c>
      <c r="E4" s="4" t="s">
        <v>48</v>
      </c>
      <c r="F4" s="4" t="s">
        <v>49</v>
      </c>
      <c r="G4" s="4" t="s">
        <v>50</v>
      </c>
      <c r="H4" s="4" t="s">
        <v>51</v>
      </c>
      <c r="I4" s="4" t="s">
        <v>52</v>
      </c>
      <c r="J4" s="4" t="s">
        <v>53</v>
      </c>
      <c r="K4" s="4" t="s">
        <v>54</v>
      </c>
      <c r="L4" s="4" t="s">
        <v>55</v>
      </c>
      <c r="M4" s="4" t="s">
        <v>56</v>
      </c>
      <c r="N4" s="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30" customHeight="1" x14ac:dyDescent="0.2">
      <c r="A6" s="81" t="s">
        <v>68</v>
      </c>
      <c r="B6" s="87">
        <f>Summary!N4</f>
        <v>465734.00000000006</v>
      </c>
      <c r="C6" s="87">
        <f>Summary!B4</f>
        <v>38811.166666666664</v>
      </c>
      <c r="D6" s="87">
        <f>Summary!C4</f>
        <v>38811.166666666664</v>
      </c>
      <c r="E6" s="87">
        <f>Summary!D4</f>
        <v>38811.166666666664</v>
      </c>
      <c r="F6" s="87">
        <f>Summary!E4</f>
        <v>38811.166666666664</v>
      </c>
      <c r="G6" s="87">
        <f>Summary!F4</f>
        <v>38811.166666666664</v>
      </c>
      <c r="H6" s="87">
        <f>Summary!G4</f>
        <v>38811.166666666664</v>
      </c>
      <c r="I6" s="87">
        <f>Summary!H4</f>
        <v>38811.166666666664</v>
      </c>
      <c r="J6" s="87">
        <f>Summary!I4</f>
        <v>38811.166666666664</v>
      </c>
      <c r="K6" s="87">
        <f>Summary!J4</f>
        <v>38811.166666666664</v>
      </c>
      <c r="L6" s="87">
        <f>Summary!K4</f>
        <v>38811.166666666664</v>
      </c>
      <c r="M6" s="87">
        <f>Summary!L4</f>
        <v>38811.166666666664</v>
      </c>
      <c r="N6" s="87">
        <f>Summary!M4</f>
        <v>38811.166666666664</v>
      </c>
      <c r="O6" s="14">
        <f>SUM(C6:N6)</f>
        <v>465734.00000000006</v>
      </c>
    </row>
    <row r="7" spans="1:17" ht="30" customHeight="1" x14ac:dyDescent="0.2">
      <c r="A7" s="77" t="s">
        <v>69</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70</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71</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72</v>
      </c>
      <c r="B10" s="87">
        <f>Summary!N8</f>
        <v>9055</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9055</v>
      </c>
      <c r="M10" s="87">
        <f>Summary!L8</f>
        <v>0</v>
      </c>
      <c r="N10" s="87">
        <f>Summary!M8</f>
        <v>0</v>
      </c>
      <c r="O10" s="14">
        <f t="shared" si="0"/>
        <v>9055</v>
      </c>
    </row>
    <row r="11" spans="1:17" ht="15" customHeight="1" x14ac:dyDescent="0.2">
      <c r="A11" s="81" t="s">
        <v>73</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74</v>
      </c>
      <c r="B12" s="87">
        <f>Summary!N10</f>
        <v>12026</v>
      </c>
      <c r="C12" s="87">
        <f>Summary!B10</f>
        <v>0</v>
      </c>
      <c r="D12" s="87">
        <f>Summary!C10</f>
        <v>0</v>
      </c>
      <c r="E12" s="87">
        <f>Summary!D10</f>
        <v>0</v>
      </c>
      <c r="F12" s="87">
        <f>Summary!E10</f>
        <v>12026</v>
      </c>
      <c r="G12" s="87">
        <f>Summary!F10</f>
        <v>0</v>
      </c>
      <c r="H12" s="87">
        <f>Summary!G10</f>
        <v>0</v>
      </c>
      <c r="I12" s="87">
        <f>Summary!H10</f>
        <v>0</v>
      </c>
      <c r="J12" s="87">
        <f>Summary!I10</f>
        <v>0</v>
      </c>
      <c r="K12" s="87">
        <f>Summary!J10</f>
        <v>0</v>
      </c>
      <c r="L12" s="87">
        <f>Summary!K10</f>
        <v>0</v>
      </c>
      <c r="M12" s="87">
        <f>Summary!L10</f>
        <v>0</v>
      </c>
      <c r="N12" s="87">
        <f>Summary!M10</f>
        <v>0</v>
      </c>
      <c r="O12" s="14">
        <f t="shared" si="0"/>
        <v>12026</v>
      </c>
    </row>
    <row r="13" spans="1:17" ht="15" customHeight="1" thickBot="1" x14ac:dyDescent="0.25">
      <c r="A13" s="85" t="s">
        <v>75</v>
      </c>
      <c r="B13" s="87">
        <f>Summary!N11</f>
        <v>29223.999999999993</v>
      </c>
      <c r="C13" s="87">
        <f>Summary!B11</f>
        <v>3652.7272727272725</v>
      </c>
      <c r="D13" s="87">
        <f>Summary!C11</f>
        <v>1834.7272727272725</v>
      </c>
      <c r="E13" s="87">
        <f>Summary!D11</f>
        <v>4767.727272727273</v>
      </c>
      <c r="F13" s="87">
        <f>Summary!E11</f>
        <v>1834.7272727272725</v>
      </c>
      <c r="G13" s="87">
        <f>Summary!F11</f>
        <v>0</v>
      </c>
      <c r="H13" s="87">
        <f>Summary!G11</f>
        <v>2476.2272727272725</v>
      </c>
      <c r="I13" s="87">
        <f>Summary!H11</f>
        <v>4842.7272727272721</v>
      </c>
      <c r="J13" s="87">
        <f>Summary!I11</f>
        <v>1834.7272727272725</v>
      </c>
      <c r="K13" s="87">
        <f>Summary!J11</f>
        <v>1834.7272727272725</v>
      </c>
      <c r="L13" s="87">
        <f>Summary!K11</f>
        <v>2476.2272727272725</v>
      </c>
      <c r="M13" s="87">
        <f>Summary!L11</f>
        <v>1834.7272727272725</v>
      </c>
      <c r="N13" s="87">
        <f>Summary!M11</f>
        <v>1834.7272727272725</v>
      </c>
      <c r="O13" s="14">
        <f t="shared" si="0"/>
        <v>29223.999999999993</v>
      </c>
    </row>
    <row r="14" spans="1:17" ht="15" customHeight="1" thickBot="1" x14ac:dyDescent="0.25">
      <c r="A14" s="7" t="s">
        <v>84</v>
      </c>
      <c r="B14" s="8">
        <f t="shared" ref="B14:O14" si="1">SUM(B6:B13)</f>
        <v>543529</v>
      </c>
      <c r="C14" s="8">
        <f t="shared" si="1"/>
        <v>49434.893939393936</v>
      </c>
      <c r="D14" s="8">
        <f t="shared" si="1"/>
        <v>40645.893939393936</v>
      </c>
      <c r="E14" s="8">
        <f t="shared" si="1"/>
        <v>43578.893939393936</v>
      </c>
      <c r="F14" s="8">
        <f t="shared" si="1"/>
        <v>57154.893939393936</v>
      </c>
      <c r="G14" s="8">
        <f t="shared" si="1"/>
        <v>38811.166666666664</v>
      </c>
      <c r="H14" s="8">
        <f t="shared" si="1"/>
        <v>41287.393939393936</v>
      </c>
      <c r="I14" s="8">
        <f t="shared" si="1"/>
        <v>43653.893939393936</v>
      </c>
      <c r="J14" s="8">
        <f t="shared" si="1"/>
        <v>50404.893939393936</v>
      </c>
      <c r="K14" s="8">
        <f t="shared" si="1"/>
        <v>44232.893939393936</v>
      </c>
      <c r="L14" s="8">
        <f t="shared" si="1"/>
        <v>50342.393939393936</v>
      </c>
      <c r="M14" s="8">
        <f t="shared" si="1"/>
        <v>40645.893939393936</v>
      </c>
      <c r="N14" s="12">
        <f t="shared" si="1"/>
        <v>43335.893939393936</v>
      </c>
      <c r="O14" s="15">
        <f t="shared" si="1"/>
        <v>543529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16"/>
    </row>
    <row r="16" spans="1:17" ht="15" customHeight="1" x14ac:dyDescent="0.2">
      <c r="A16" s="88" t="s">
        <v>87</v>
      </c>
      <c r="B16" s="87">
        <f>Summary!N12</f>
        <v>422064.99999999994</v>
      </c>
      <c r="C16" s="87">
        <f>Summary!B12</f>
        <v>41208.416666666664</v>
      </c>
      <c r="D16" s="87">
        <f>Summary!C12</f>
        <v>34151.083333333328</v>
      </c>
      <c r="E16" s="87">
        <f>Summary!D12</f>
        <v>34151.083333333328</v>
      </c>
      <c r="F16" s="87">
        <f>Summary!E12</f>
        <v>34201.083333333328</v>
      </c>
      <c r="G16" s="87">
        <f>Summary!F12</f>
        <v>34151.083333333328</v>
      </c>
      <c r="H16" s="87">
        <f>Summary!G12</f>
        <v>36673.416666666664</v>
      </c>
      <c r="I16" s="87">
        <f>Summary!H12</f>
        <v>34201.083333333328</v>
      </c>
      <c r="J16" s="87">
        <f>Summary!I12</f>
        <v>34151.083333333328</v>
      </c>
      <c r="K16" s="87">
        <f>Summary!J12</f>
        <v>34151.083333333328</v>
      </c>
      <c r="L16" s="87">
        <f>Summary!K12</f>
        <v>36723.416666666664</v>
      </c>
      <c r="M16" s="87">
        <f>Summary!L12</f>
        <v>34151.083333333328</v>
      </c>
      <c r="N16" s="87">
        <f>Summary!M12</f>
        <v>34151.083333333328</v>
      </c>
      <c r="O16" s="14">
        <f>SUM(C16:N16)</f>
        <v>422064.99999999994</v>
      </c>
    </row>
    <row r="17" spans="1:15" ht="15" customHeight="1" thickBot="1" x14ac:dyDescent="0.25">
      <c r="A17" s="88" t="s">
        <v>77</v>
      </c>
      <c r="B17" s="87">
        <f>Summary!N13</f>
        <v>158565.33000000002</v>
      </c>
      <c r="C17" s="87">
        <f>Summary!B13</f>
        <v>36331.920909090913</v>
      </c>
      <c r="D17" s="87">
        <f>Summary!C13</f>
        <v>11614.744242424242</v>
      </c>
      <c r="E17" s="87">
        <f>Summary!D13</f>
        <v>6965.7442424242427</v>
      </c>
      <c r="F17" s="87">
        <f>Summary!E13</f>
        <v>9108.254242424242</v>
      </c>
      <c r="G17" s="87">
        <f>Summary!F13</f>
        <v>2550.6533333333336</v>
      </c>
      <c r="H17" s="87">
        <f>Summary!G13</f>
        <v>33128.250909090915</v>
      </c>
      <c r="I17" s="87">
        <f>Summary!H13</f>
        <v>5852.254242424242</v>
      </c>
      <c r="J17" s="87">
        <f>Summary!I13</f>
        <v>4250.7442424242427</v>
      </c>
      <c r="K17" s="87">
        <f>Summary!J13</f>
        <v>4587.0242424242424</v>
      </c>
      <c r="L17" s="87">
        <f>Summary!K13</f>
        <v>35515.570909090908</v>
      </c>
      <c r="M17" s="87">
        <f>Summary!L13</f>
        <v>4408.7442424242427</v>
      </c>
      <c r="N17" s="87">
        <f>Summary!M13</f>
        <v>4251.424242424242</v>
      </c>
      <c r="O17" s="14">
        <f>SUM(C17:N17)</f>
        <v>158565.33000000002</v>
      </c>
    </row>
    <row r="18" spans="1:15" ht="15" customHeight="1" thickBot="1" x14ac:dyDescent="0.25">
      <c r="A18" s="7" t="s">
        <v>88</v>
      </c>
      <c r="B18" s="8">
        <f t="shared" ref="B18:O18" si="2">SUM(B16:B17)</f>
        <v>580630.32999999996</v>
      </c>
      <c r="C18" s="8">
        <f t="shared" si="2"/>
        <v>77540.337575757585</v>
      </c>
      <c r="D18" s="8">
        <f t="shared" si="2"/>
        <v>45765.827575757568</v>
      </c>
      <c r="E18" s="8">
        <f t="shared" si="2"/>
        <v>41116.827575757568</v>
      </c>
      <c r="F18" s="8">
        <f t="shared" si="2"/>
        <v>43309.33757575757</v>
      </c>
      <c r="G18" s="8">
        <f t="shared" si="2"/>
        <v>36701.736666666664</v>
      </c>
      <c r="H18" s="8">
        <f t="shared" si="2"/>
        <v>69801.667575757572</v>
      </c>
      <c r="I18" s="8">
        <f t="shared" si="2"/>
        <v>40053.33757575757</v>
      </c>
      <c r="J18" s="8">
        <f t="shared" si="2"/>
        <v>38401.827575757568</v>
      </c>
      <c r="K18" s="8">
        <f t="shared" si="2"/>
        <v>38738.107575757575</v>
      </c>
      <c r="L18" s="8">
        <f t="shared" si="2"/>
        <v>72238.987575757579</v>
      </c>
      <c r="M18" s="8">
        <f t="shared" si="2"/>
        <v>38559.827575757568</v>
      </c>
      <c r="N18" s="12">
        <f t="shared" si="2"/>
        <v>38402.507575757569</v>
      </c>
      <c r="O18" s="15">
        <f t="shared" si="2"/>
        <v>580630.32999999996</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3">B14-B18</f>
        <v>-37101.329999999958</v>
      </c>
      <c r="C20" s="8">
        <f t="shared" si="3"/>
        <v>-28105.443636363649</v>
      </c>
      <c r="D20" s="8">
        <f t="shared" si="3"/>
        <v>-5119.9336363636321</v>
      </c>
      <c r="E20" s="8">
        <f t="shared" si="3"/>
        <v>2462.0663636363679</v>
      </c>
      <c r="F20" s="8">
        <f t="shared" si="3"/>
        <v>13845.556363636366</v>
      </c>
      <c r="G20" s="8">
        <f t="shared" si="3"/>
        <v>2109.4300000000003</v>
      </c>
      <c r="H20" s="8">
        <f t="shared" si="3"/>
        <v>-28514.273636363636</v>
      </c>
      <c r="I20" s="8">
        <f t="shared" si="3"/>
        <v>3600.5563636363659</v>
      </c>
      <c r="J20" s="8">
        <f t="shared" si="3"/>
        <v>12003.066363636368</v>
      </c>
      <c r="K20" s="8">
        <f t="shared" si="3"/>
        <v>5494.7863636363618</v>
      </c>
      <c r="L20" s="8">
        <f t="shared" si="3"/>
        <v>-21896.593636363643</v>
      </c>
      <c r="M20" s="8">
        <f t="shared" si="3"/>
        <v>2086.0663636363679</v>
      </c>
      <c r="N20" s="12">
        <f t="shared" si="3"/>
        <v>4933.3863636363676</v>
      </c>
      <c r="O20" s="15">
        <f t="shared" si="3"/>
        <v>-37101.329999999958</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1">
        <v>80536.39</v>
      </c>
      <c r="C22" s="8">
        <f>B22</f>
        <v>80536.39</v>
      </c>
      <c r="D22" s="8">
        <f t="shared" ref="D22:N22" si="4">C24</f>
        <v>52430.946363636351</v>
      </c>
      <c r="E22" s="8">
        <f t="shared" si="4"/>
        <v>47311.012727272719</v>
      </c>
      <c r="F22" s="8">
        <f t="shared" si="4"/>
        <v>49773.079090909087</v>
      </c>
      <c r="G22" s="8">
        <f t="shared" si="4"/>
        <v>63618.635454545452</v>
      </c>
      <c r="H22" s="8">
        <f t="shared" si="4"/>
        <v>65728.06545454546</v>
      </c>
      <c r="I22" s="8">
        <f t="shared" si="4"/>
        <v>37213.791818181824</v>
      </c>
      <c r="J22" s="8">
        <f t="shared" si="4"/>
        <v>40814.34818181819</v>
      </c>
      <c r="K22" s="8">
        <f t="shared" si="4"/>
        <v>52817.414545454558</v>
      </c>
      <c r="L22" s="8">
        <f t="shared" si="4"/>
        <v>58312.20090909092</v>
      </c>
      <c r="M22" s="8">
        <f t="shared" si="4"/>
        <v>36415.607272727277</v>
      </c>
      <c r="N22" s="12">
        <f t="shared" si="4"/>
        <v>38501.673636363645</v>
      </c>
      <c r="O22" s="15">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B22+B20</f>
        <v>43435.060000000041</v>
      </c>
      <c r="C24" s="8">
        <f>C22+C20</f>
        <v>52430.946363636351</v>
      </c>
      <c r="D24" s="8">
        <f t="shared" ref="D24:O24" si="5">D22+D20</f>
        <v>47311.012727272719</v>
      </c>
      <c r="E24" s="8">
        <f t="shared" si="5"/>
        <v>49773.079090909087</v>
      </c>
      <c r="F24" s="8">
        <f t="shared" si="5"/>
        <v>63618.635454545452</v>
      </c>
      <c r="G24" s="8">
        <f t="shared" si="5"/>
        <v>65728.06545454546</v>
      </c>
      <c r="H24" s="8">
        <f t="shared" si="5"/>
        <v>37213.791818181824</v>
      </c>
      <c r="I24" s="8">
        <f t="shared" si="5"/>
        <v>40814.34818181819</v>
      </c>
      <c r="J24" s="8">
        <f t="shared" si="5"/>
        <v>52817.414545454558</v>
      </c>
      <c r="K24" s="8">
        <f t="shared" si="5"/>
        <v>58312.20090909092</v>
      </c>
      <c r="L24" s="8">
        <f t="shared" si="5"/>
        <v>36415.607272727277</v>
      </c>
      <c r="M24" s="8">
        <f t="shared" si="5"/>
        <v>38501.673636363645</v>
      </c>
      <c r="N24" s="12">
        <f t="shared" si="5"/>
        <v>43435.060000000012</v>
      </c>
      <c r="O24" s="15">
        <f t="shared" si="5"/>
        <v>43435.060000000041</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D13" sqref="D13"/>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90</v>
      </c>
      <c r="B2" s="213"/>
      <c r="C2" s="214"/>
      <c r="D2" s="215" t="str">
        <f>'Initial Forecast'!D2:E2</f>
        <v>2021/2022</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79</v>
      </c>
      <c r="B4" s="104" t="s">
        <v>80</v>
      </c>
      <c r="C4" s="104" t="s">
        <v>46</v>
      </c>
      <c r="D4" s="104" t="s">
        <v>47</v>
      </c>
      <c r="E4" s="104" t="s">
        <v>48</v>
      </c>
      <c r="F4" s="104" t="s">
        <v>49</v>
      </c>
      <c r="G4" s="104" t="s">
        <v>50</v>
      </c>
      <c r="H4" s="104" t="s">
        <v>51</v>
      </c>
      <c r="I4" s="104" t="s">
        <v>52</v>
      </c>
      <c r="J4" s="104" t="s">
        <v>53</v>
      </c>
      <c r="K4" s="104" t="s">
        <v>54</v>
      </c>
      <c r="L4" s="104" t="s">
        <v>55</v>
      </c>
      <c r="M4" s="104" t="s">
        <v>56</v>
      </c>
      <c r="N4" s="10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28.5" customHeight="1" x14ac:dyDescent="0.2">
      <c r="A6" s="81" t="str">
        <f>'Initial Forecast'!A6</f>
        <v>Section 251 Schools Block &amp; High Needs Funding</v>
      </c>
      <c r="B6" s="73">
        <f>SUM(C6:N6)</f>
        <v>465734.41000000003</v>
      </c>
      <c r="C6" s="70">
        <v>38813.410000000003</v>
      </c>
      <c r="D6" s="70">
        <v>38811</v>
      </c>
      <c r="E6" s="70">
        <v>38811</v>
      </c>
      <c r="F6" s="70">
        <v>38811</v>
      </c>
      <c r="G6" s="70">
        <v>38811</v>
      </c>
      <c r="H6" s="70">
        <v>38811</v>
      </c>
      <c r="I6" s="70">
        <v>38811</v>
      </c>
      <c r="J6" s="70">
        <v>38811</v>
      </c>
      <c r="K6" s="70">
        <v>38811</v>
      </c>
      <c r="L6" s="70">
        <v>38811</v>
      </c>
      <c r="M6" s="70">
        <v>38811</v>
      </c>
      <c r="N6" s="70">
        <v>38811</v>
      </c>
      <c r="O6" s="14">
        <f>SUM(C6:N6)</f>
        <v>465734.41000000003</v>
      </c>
    </row>
    <row r="7" spans="1:17" ht="28.5" customHeight="1" x14ac:dyDescent="0.2">
      <c r="A7" s="77" t="s">
        <v>69</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70</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71</v>
      </c>
      <c r="B9" s="73">
        <f t="shared" si="0"/>
        <v>10760</v>
      </c>
      <c r="C9" s="70">
        <f>+'Initial Forecast'!C9</f>
        <v>0</v>
      </c>
      <c r="D9" s="70">
        <f>'Initial Forecast'!D9</f>
        <v>0</v>
      </c>
      <c r="E9" s="70">
        <f>'Initial Forecast'!E9</f>
        <v>0</v>
      </c>
      <c r="F9" s="70">
        <v>4483</v>
      </c>
      <c r="G9" s="70">
        <f>'Initial Forecast'!G9</f>
        <v>0</v>
      </c>
      <c r="H9" s="70">
        <f>'Initial Forecast'!H9</f>
        <v>0</v>
      </c>
      <c r="I9" s="70">
        <f>'Initial Forecast'!I9</f>
        <v>0</v>
      </c>
      <c r="J9" s="70">
        <f>'Initial Forecast'!J9</f>
        <v>0</v>
      </c>
      <c r="K9" s="70">
        <v>3587</v>
      </c>
      <c r="L9" s="70">
        <f>'Initial Forecast'!L9</f>
        <v>0</v>
      </c>
      <c r="M9" s="70">
        <f>'Initial Forecast'!M9</f>
        <v>0</v>
      </c>
      <c r="N9" s="70">
        <v>2690</v>
      </c>
      <c r="O9" s="14">
        <f t="shared" si="1"/>
        <v>10760</v>
      </c>
    </row>
    <row r="10" spans="1:17" ht="15" customHeight="1" x14ac:dyDescent="0.2">
      <c r="A10" s="81" t="s">
        <v>72</v>
      </c>
      <c r="B10" s="73">
        <f t="shared" si="0"/>
        <v>9055</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f>'Initial Forecast'!K10</f>
        <v>0</v>
      </c>
      <c r="L10" s="70">
        <v>9055</v>
      </c>
      <c r="M10" s="70">
        <f>'Initial Forecast'!M10</f>
        <v>0</v>
      </c>
      <c r="N10" s="70">
        <f>'Initial Forecast'!N10</f>
        <v>0</v>
      </c>
      <c r="O10" s="14">
        <f t="shared" si="1"/>
        <v>9055</v>
      </c>
    </row>
    <row r="11" spans="1:17" ht="15" customHeight="1" x14ac:dyDescent="0.2">
      <c r="A11" s="81" t="s">
        <v>91</v>
      </c>
      <c r="B11" s="73">
        <f t="shared" si="0"/>
        <v>16726</v>
      </c>
      <c r="C11" s="70">
        <v>6967</v>
      </c>
      <c r="D11" s="70">
        <f>'Initial Forecast'!D11</f>
        <v>0</v>
      </c>
      <c r="E11" s="70"/>
      <c r="F11" s="70">
        <f>'Initial Forecast'!F11</f>
        <v>0</v>
      </c>
      <c r="G11" s="70">
        <f>'Initial Forecast'!G11</f>
        <v>0</v>
      </c>
      <c r="H11" s="70">
        <f>'Initial Forecast'!H11</f>
        <v>0</v>
      </c>
      <c r="I11" s="70">
        <f>'Initial Forecast'!I11</f>
        <v>0</v>
      </c>
      <c r="J11" s="70">
        <v>9759</v>
      </c>
      <c r="K11" s="70">
        <f>'Initial Forecast'!K11</f>
        <v>0</v>
      </c>
      <c r="L11" s="70">
        <f>'Initial Forecast'!L11</f>
        <v>0</v>
      </c>
      <c r="M11" s="70">
        <f>'Initial Forecast'!M11</f>
        <v>0</v>
      </c>
      <c r="N11" s="70">
        <f>'Initial Forecast'!N11</f>
        <v>0</v>
      </c>
      <c r="O11" s="14">
        <f t="shared" si="1"/>
        <v>16726</v>
      </c>
    </row>
    <row r="12" spans="1:17" ht="15" customHeight="1" x14ac:dyDescent="0.2">
      <c r="A12" s="84" t="s">
        <v>74</v>
      </c>
      <c r="B12" s="73">
        <f t="shared" si="0"/>
        <v>12026</v>
      </c>
      <c r="C12" s="70">
        <f>+'Initial Forecast'!C12</f>
        <v>0</v>
      </c>
      <c r="D12" s="70">
        <f>'Initial Forecast'!D12</f>
        <v>0</v>
      </c>
      <c r="E12" s="70">
        <f>'Initial Forecast'!E12</f>
        <v>0</v>
      </c>
      <c r="F12" s="70">
        <v>12026</v>
      </c>
      <c r="G12" s="70"/>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12026</v>
      </c>
    </row>
    <row r="13" spans="1:17" ht="15" customHeight="1" thickBot="1" x14ac:dyDescent="0.25">
      <c r="A13" s="85" t="s">
        <v>75</v>
      </c>
      <c r="B13" s="73">
        <f t="shared" si="0"/>
        <v>40226.975454545449</v>
      </c>
      <c r="C13" s="70">
        <v>2356.6999999999998</v>
      </c>
      <c r="D13" s="70">
        <v>14133.73</v>
      </c>
      <c r="E13" s="70">
        <f>'Initial Forecast'!E13</f>
        <v>4767.727272727273</v>
      </c>
      <c r="F13" s="70">
        <f>'Initial Forecast'!F13</f>
        <v>1834.7272727272725</v>
      </c>
      <c r="G13" s="70">
        <f>'Initial Forecast'!G13</f>
        <v>0</v>
      </c>
      <c r="H13" s="70">
        <f>'Initial Forecast'!H13</f>
        <v>2476.2272727272725</v>
      </c>
      <c r="I13" s="70">
        <f>'Initial Forecast'!I13</f>
        <v>4842.7272727272721</v>
      </c>
      <c r="J13" s="70">
        <f>'Initial Forecast'!J13</f>
        <v>1834.7272727272725</v>
      </c>
      <c r="K13" s="70">
        <f>'Initial Forecast'!K13</f>
        <v>1834.7272727272725</v>
      </c>
      <c r="L13" s="70">
        <f>'Initial Forecast'!L13</f>
        <v>2476.2272727272725</v>
      </c>
      <c r="M13" s="70">
        <f>'Initial Forecast'!M13</f>
        <v>1834.7272727272725</v>
      </c>
      <c r="N13" s="70">
        <f>'Initial Forecast'!N13</f>
        <v>1834.7272727272725</v>
      </c>
      <c r="O13" s="14">
        <f t="shared" si="1"/>
        <v>40226.975454545449</v>
      </c>
    </row>
    <row r="14" spans="1:17" ht="15" customHeight="1" thickBot="1" x14ac:dyDescent="0.25">
      <c r="A14" s="7" t="s">
        <v>84</v>
      </c>
      <c r="B14" s="8">
        <f t="shared" ref="B14:O14" si="2">SUM(B6:B13)</f>
        <v>554528.3854545455</v>
      </c>
      <c r="C14" s="8">
        <f t="shared" si="2"/>
        <v>48137.11</v>
      </c>
      <c r="D14" s="8">
        <f t="shared" si="2"/>
        <v>52944.729999999996</v>
      </c>
      <c r="E14" s="8">
        <f t="shared" si="2"/>
        <v>43578.727272727272</v>
      </c>
      <c r="F14" s="8">
        <f t="shared" si="2"/>
        <v>57154.727272727272</v>
      </c>
      <c r="G14" s="8">
        <f t="shared" si="2"/>
        <v>38811</v>
      </c>
      <c r="H14" s="8">
        <f t="shared" si="2"/>
        <v>41287.227272727272</v>
      </c>
      <c r="I14" s="8">
        <f t="shared" si="2"/>
        <v>43653.727272727272</v>
      </c>
      <c r="J14" s="8">
        <f t="shared" si="2"/>
        <v>50404.727272727272</v>
      </c>
      <c r="K14" s="8">
        <f t="shared" si="2"/>
        <v>44232.727272727272</v>
      </c>
      <c r="L14" s="8">
        <f t="shared" si="2"/>
        <v>50342.227272727272</v>
      </c>
      <c r="M14" s="8">
        <f t="shared" si="2"/>
        <v>40645.727272727272</v>
      </c>
      <c r="N14" s="8">
        <f t="shared" si="2"/>
        <v>43335.727272727272</v>
      </c>
      <c r="O14" s="8">
        <f t="shared" si="2"/>
        <v>554528.3854545455</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98"/>
    </row>
    <row r="16" spans="1:17" ht="15" customHeight="1" x14ac:dyDescent="0.2">
      <c r="A16" s="88" t="s">
        <v>87</v>
      </c>
      <c r="B16" s="73">
        <f>SUM(C16:N16)</f>
        <v>415655.6999999999</v>
      </c>
      <c r="C16" s="70">
        <v>34130.85</v>
      </c>
      <c r="D16" s="70">
        <v>34819.35</v>
      </c>
      <c r="E16" s="70">
        <f>'Initial Forecast'!E16</f>
        <v>34151.083333333328</v>
      </c>
      <c r="F16" s="70">
        <f>'Initial Forecast'!F16</f>
        <v>34201.083333333328</v>
      </c>
      <c r="G16" s="70">
        <f>'Initial Forecast'!G16</f>
        <v>34151.083333333328</v>
      </c>
      <c r="H16" s="70">
        <f>'Initial Forecast'!H16</f>
        <v>36673.416666666664</v>
      </c>
      <c r="I16" s="70">
        <f>'Initial Forecast'!I16</f>
        <v>34201.083333333328</v>
      </c>
      <c r="J16" s="70">
        <f>'Initial Forecast'!J16</f>
        <v>34151.083333333328</v>
      </c>
      <c r="K16" s="70">
        <f>'Initial Forecast'!K16</f>
        <v>34151.083333333328</v>
      </c>
      <c r="L16" s="70">
        <f>'Initial Forecast'!L16</f>
        <v>36723.416666666664</v>
      </c>
      <c r="M16" s="70">
        <f>'Initial Forecast'!M16</f>
        <v>34151.083333333328</v>
      </c>
      <c r="N16" s="70">
        <f>'Initial Forecast'!N16</f>
        <v>34151.083333333328</v>
      </c>
      <c r="O16" s="99">
        <f>SUM(C16:N16)</f>
        <v>415655.6999999999</v>
      </c>
    </row>
    <row r="17" spans="1:15" ht="15" customHeight="1" thickBot="1" x14ac:dyDescent="0.25">
      <c r="A17" s="88" t="s">
        <v>77</v>
      </c>
      <c r="B17" s="73">
        <f>SUM(C17:N17)</f>
        <v>148893.01484848486</v>
      </c>
      <c r="C17" s="70">
        <v>20117.05</v>
      </c>
      <c r="D17" s="70">
        <v>18157.3</v>
      </c>
      <c r="E17" s="70">
        <f>'Initial Forecast'!E17</f>
        <v>6965.7442424242427</v>
      </c>
      <c r="F17" s="70">
        <f>'Initial Forecast'!F17</f>
        <v>9108.254242424242</v>
      </c>
      <c r="G17" s="70">
        <f>'Initial Forecast'!G17</f>
        <v>2550.6533333333336</v>
      </c>
      <c r="H17" s="70">
        <f>'Initial Forecast'!H17</f>
        <v>33128.250909090915</v>
      </c>
      <c r="I17" s="70">
        <f>'Initial Forecast'!I17</f>
        <v>5852.254242424242</v>
      </c>
      <c r="J17" s="70">
        <f>'Initial Forecast'!J17</f>
        <v>4250.7442424242427</v>
      </c>
      <c r="K17" s="70">
        <f>'Initial Forecast'!K17</f>
        <v>4587.0242424242424</v>
      </c>
      <c r="L17" s="70">
        <f>'Initial Forecast'!L17</f>
        <v>35515.570909090908</v>
      </c>
      <c r="M17" s="70">
        <f>'Initial Forecast'!M17</f>
        <v>4408.7442424242427</v>
      </c>
      <c r="N17" s="70">
        <f>'Initial Forecast'!N17</f>
        <v>4251.424242424242</v>
      </c>
      <c r="O17" s="14">
        <f>SUM(C17:N17)</f>
        <v>148893.01484848486</v>
      </c>
    </row>
    <row r="18" spans="1:15" ht="15" customHeight="1" thickBot="1" x14ac:dyDescent="0.25">
      <c r="A18" s="7" t="s">
        <v>88</v>
      </c>
      <c r="B18" s="8">
        <f t="shared" ref="B18:O18" si="3">SUM(B16:B17)</f>
        <v>564548.71484848473</v>
      </c>
      <c r="C18" s="8">
        <f t="shared" si="3"/>
        <v>54247.899999999994</v>
      </c>
      <c r="D18" s="8">
        <f t="shared" si="3"/>
        <v>52976.649999999994</v>
      </c>
      <c r="E18" s="8">
        <f t="shared" si="3"/>
        <v>41116.827575757568</v>
      </c>
      <c r="F18" s="8">
        <f t="shared" si="3"/>
        <v>43309.33757575757</v>
      </c>
      <c r="G18" s="8">
        <f t="shared" si="3"/>
        <v>36701.736666666664</v>
      </c>
      <c r="H18" s="8">
        <f t="shared" si="3"/>
        <v>69801.667575757572</v>
      </c>
      <c r="I18" s="8">
        <f t="shared" si="3"/>
        <v>40053.33757575757</v>
      </c>
      <c r="J18" s="8">
        <f t="shared" si="3"/>
        <v>38401.827575757568</v>
      </c>
      <c r="K18" s="8">
        <f t="shared" si="3"/>
        <v>38738.107575757575</v>
      </c>
      <c r="L18" s="8">
        <f t="shared" si="3"/>
        <v>72238.987575757579</v>
      </c>
      <c r="M18" s="8">
        <f t="shared" si="3"/>
        <v>38559.827575757568</v>
      </c>
      <c r="N18" s="8">
        <f t="shared" si="3"/>
        <v>38402.507575757569</v>
      </c>
      <c r="O18" s="15">
        <f t="shared" si="3"/>
        <v>564548.71484848473</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4">+B14-B18</f>
        <v>-10020.329393939232</v>
      </c>
      <c r="C20" s="8">
        <f t="shared" si="4"/>
        <v>-6110.7899999999936</v>
      </c>
      <c r="D20" s="8">
        <f t="shared" si="4"/>
        <v>-31.919999999998254</v>
      </c>
      <c r="E20" s="8">
        <f t="shared" si="4"/>
        <v>2461.8996969697037</v>
      </c>
      <c r="F20" s="8">
        <f t="shared" si="4"/>
        <v>13845.389696969702</v>
      </c>
      <c r="G20" s="8">
        <f t="shared" si="4"/>
        <v>2109.263333333336</v>
      </c>
      <c r="H20" s="8">
        <f t="shared" si="4"/>
        <v>-28514.4403030303</v>
      </c>
      <c r="I20" s="8">
        <f t="shared" si="4"/>
        <v>3600.3896969697016</v>
      </c>
      <c r="J20" s="8">
        <f t="shared" si="4"/>
        <v>12002.899696969704</v>
      </c>
      <c r="K20" s="8">
        <f t="shared" si="4"/>
        <v>5494.6196969696975</v>
      </c>
      <c r="L20" s="8">
        <f t="shared" si="4"/>
        <v>-21896.760303030307</v>
      </c>
      <c r="M20" s="8">
        <f t="shared" si="4"/>
        <v>2085.8996969697037</v>
      </c>
      <c r="N20" s="8">
        <f t="shared" si="4"/>
        <v>4933.2196969697034</v>
      </c>
      <c r="O20" s="8">
        <f t="shared" si="4"/>
        <v>-10020.329393939232</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06">
        <f>+'Initial Forecast'!B22</f>
        <v>80536.39</v>
      </c>
      <c r="C22" s="8">
        <f>B22</f>
        <v>80536.39</v>
      </c>
      <c r="D22" s="8">
        <f t="shared" ref="D22:N22" si="5">C24</f>
        <v>74425.600000000006</v>
      </c>
      <c r="E22" s="8">
        <f t="shared" si="5"/>
        <v>74393.680000000008</v>
      </c>
      <c r="F22" s="8">
        <f t="shared" si="5"/>
        <v>76855.579696969711</v>
      </c>
      <c r="G22" s="8">
        <f t="shared" si="5"/>
        <v>90700.96939393942</v>
      </c>
      <c r="H22" s="8">
        <f t="shared" si="5"/>
        <v>92810.232727272756</v>
      </c>
      <c r="I22" s="8">
        <f t="shared" si="5"/>
        <v>64295.792424242456</v>
      </c>
      <c r="J22" s="8">
        <f t="shared" si="5"/>
        <v>67896.182121212158</v>
      </c>
      <c r="K22" s="8">
        <f t="shared" si="5"/>
        <v>79899.081818181861</v>
      </c>
      <c r="L22" s="8">
        <f t="shared" si="5"/>
        <v>85393.701515151566</v>
      </c>
      <c r="M22" s="8">
        <f t="shared" si="5"/>
        <v>63496.941212121259</v>
      </c>
      <c r="N22" s="12">
        <f t="shared" si="5"/>
        <v>65582.84090909097</v>
      </c>
      <c r="O22" s="12">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+B20+B22</f>
        <v>70516.060606060768</v>
      </c>
      <c r="C24" s="8">
        <f t="shared" ref="C24:O24" si="6">+C20+C22</f>
        <v>74425.600000000006</v>
      </c>
      <c r="D24" s="8">
        <f t="shared" si="6"/>
        <v>74393.680000000008</v>
      </c>
      <c r="E24" s="8">
        <f t="shared" si="6"/>
        <v>76855.579696969711</v>
      </c>
      <c r="F24" s="8">
        <f t="shared" si="6"/>
        <v>90700.96939393942</v>
      </c>
      <c r="G24" s="8">
        <f t="shared" si="6"/>
        <v>92810.232727272756</v>
      </c>
      <c r="H24" s="8">
        <f t="shared" si="6"/>
        <v>64295.792424242456</v>
      </c>
      <c r="I24" s="8">
        <f t="shared" si="6"/>
        <v>67896.182121212158</v>
      </c>
      <c r="J24" s="8">
        <f t="shared" si="6"/>
        <v>79899.081818181861</v>
      </c>
      <c r="K24" s="8">
        <f t="shared" si="6"/>
        <v>85393.701515151566</v>
      </c>
      <c r="L24" s="8">
        <f t="shared" si="6"/>
        <v>63496.941212121259</v>
      </c>
      <c r="M24" s="8">
        <f t="shared" si="6"/>
        <v>65582.84090909097</v>
      </c>
      <c r="N24" s="8">
        <f t="shared" si="6"/>
        <v>70516.060606060666</v>
      </c>
      <c r="O24" s="8">
        <f t="shared" si="6"/>
        <v>70516.060606060768</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I11 B11 D7:N7 B22 D2 G2 D11 F10:K10 G9:J9 L9:M9 H12:N12 B13 M10:N10 K11:N1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B5" activePane="bottomRight" state="frozen"/>
      <selection pane="topRight" activeCell="B1" sqref="B1"/>
      <selection pane="bottomLeft" activeCell="A5" sqref="A5"/>
      <selection pane="bottomRight" activeCell="N18" sqref="N18"/>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92</v>
      </c>
      <c r="B2" s="221"/>
      <c r="C2" s="113"/>
      <c r="D2" s="222" t="str">
        <f>'Initial Forecast'!D2:E2</f>
        <v>2021/2022</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79</v>
      </c>
      <c r="B4" s="23" t="s">
        <v>93</v>
      </c>
      <c r="C4" s="46" t="s">
        <v>94</v>
      </c>
      <c r="D4" s="120" t="s">
        <v>95</v>
      </c>
      <c r="E4" s="46" t="s">
        <v>96</v>
      </c>
      <c r="F4" s="120" t="s">
        <v>97</v>
      </c>
      <c r="G4" s="46" t="s">
        <v>98</v>
      </c>
      <c r="H4" s="120" t="s">
        <v>99</v>
      </c>
      <c r="I4" s="46" t="s">
        <v>100</v>
      </c>
      <c r="J4" s="120" t="s">
        <v>101</v>
      </c>
      <c r="K4" s="46" t="s">
        <v>102</v>
      </c>
      <c r="L4" s="120" t="s">
        <v>103</v>
      </c>
      <c r="M4" s="46" t="s">
        <v>104</v>
      </c>
      <c r="N4" s="120" t="s">
        <v>105</v>
      </c>
      <c r="O4" s="46" t="s">
        <v>106</v>
      </c>
      <c r="P4" s="120" t="s">
        <v>107</v>
      </c>
      <c r="Q4" s="46" t="s">
        <v>108</v>
      </c>
      <c r="R4" s="120" t="s">
        <v>109</v>
      </c>
      <c r="S4" s="46" t="s">
        <v>110</v>
      </c>
      <c r="T4" s="120" t="s">
        <v>111</v>
      </c>
      <c r="U4" s="46" t="s">
        <v>112</v>
      </c>
      <c r="V4" s="120" t="s">
        <v>113</v>
      </c>
      <c r="W4" s="46" t="s">
        <v>114</v>
      </c>
      <c r="X4" s="120" t="s">
        <v>115</v>
      </c>
      <c r="Y4" s="46" t="s">
        <v>116</v>
      </c>
      <c r="Z4" s="120" t="s">
        <v>117</v>
      </c>
      <c r="AA4" s="24" t="s">
        <v>118</v>
      </c>
    </row>
    <row r="5" spans="1:27" ht="24" customHeight="1" x14ac:dyDescent="0.2">
      <c r="A5" s="40" t="s">
        <v>82</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83</v>
      </c>
    </row>
    <row r="6" spans="1:27" ht="26.25" customHeight="1" x14ac:dyDescent="0.2">
      <c r="A6" s="41" t="str">
        <f>'Initial Forecast'!A6</f>
        <v>Section 251 Schools Block &amp; High Needs Funding</v>
      </c>
      <c r="B6" s="28">
        <f>'Updated forecast'!B6</f>
        <v>465734.41000000003</v>
      </c>
      <c r="C6" s="29">
        <f>'Updated forecast'!C6</f>
        <v>38813.410000000003</v>
      </c>
      <c r="D6" s="122">
        <v>38813</v>
      </c>
      <c r="E6" s="29">
        <f>'Updated forecast'!D6</f>
        <v>38811</v>
      </c>
      <c r="F6" s="122">
        <v>38811</v>
      </c>
      <c r="G6" s="29">
        <f>'Updated forecast'!E6</f>
        <v>38811</v>
      </c>
      <c r="H6" s="122">
        <v>41741</v>
      </c>
      <c r="I6" s="29">
        <f>'Updated forecast'!F6</f>
        <v>38811</v>
      </c>
      <c r="J6" s="122">
        <v>38811</v>
      </c>
      <c r="K6" s="29">
        <f>'Updated forecast'!G6</f>
        <v>38811</v>
      </c>
      <c r="L6" s="122">
        <v>38811</v>
      </c>
      <c r="M6" s="29">
        <f>'Updated forecast'!H6</f>
        <v>38811</v>
      </c>
      <c r="N6" s="122">
        <v>38811</v>
      </c>
      <c r="O6" s="29">
        <f>'Updated forecast'!I6</f>
        <v>38811</v>
      </c>
      <c r="P6" s="122"/>
      <c r="Q6" s="29">
        <f>'Updated forecast'!J6</f>
        <v>38811</v>
      </c>
      <c r="R6" s="122"/>
      <c r="S6" s="29">
        <f>'Updated forecast'!K6</f>
        <v>38811</v>
      </c>
      <c r="T6" s="122"/>
      <c r="U6" s="29">
        <f>'Updated forecast'!L6</f>
        <v>38811</v>
      </c>
      <c r="V6" s="122"/>
      <c r="W6" s="29">
        <f>'Updated forecast'!M6</f>
        <v>38811</v>
      </c>
      <c r="X6" s="122"/>
      <c r="Y6" s="29">
        <f>'Updated forecast'!N6</f>
        <v>38811</v>
      </c>
      <c r="Z6" s="122"/>
      <c r="AA6" s="30">
        <f>D6+F6+H6+J6+L6+N6+P6+R6+T6+V6+X6+Z6</f>
        <v>235798</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10760</v>
      </c>
      <c r="C9" s="29">
        <f>'Updated forecast'!C9</f>
        <v>0</v>
      </c>
      <c r="D9" s="122"/>
      <c r="E9" s="29">
        <f>'Updated forecast'!D9</f>
        <v>0</v>
      </c>
      <c r="F9" s="122"/>
      <c r="G9" s="29">
        <f>'Updated forecast'!E9</f>
        <v>0</v>
      </c>
      <c r="H9" s="122"/>
      <c r="I9" s="29">
        <f>'Updated forecast'!F9</f>
        <v>4483</v>
      </c>
      <c r="J9" s="122"/>
      <c r="K9" s="29">
        <f>'Updated forecast'!G9</f>
        <v>0</v>
      </c>
      <c r="L9" s="122"/>
      <c r="M9" s="29">
        <f>'Updated forecast'!H9</f>
        <v>0</v>
      </c>
      <c r="N9" s="122"/>
      <c r="O9" s="29">
        <f>'Updated forecast'!I9</f>
        <v>0</v>
      </c>
      <c r="P9" s="122"/>
      <c r="Q9" s="29">
        <f>'Updated forecast'!J9</f>
        <v>0</v>
      </c>
      <c r="R9" s="122"/>
      <c r="S9" s="29">
        <f>'Updated forecast'!K9</f>
        <v>3587</v>
      </c>
      <c r="T9" s="122"/>
      <c r="U9" s="29">
        <f>'Updated forecast'!L9</f>
        <v>0</v>
      </c>
      <c r="V9" s="122"/>
      <c r="W9" s="29">
        <f>'Updated forecast'!M9</f>
        <v>0</v>
      </c>
      <c r="X9" s="122"/>
      <c r="Y9" s="29">
        <f>'Updated forecast'!N9</f>
        <v>2690</v>
      </c>
      <c r="Z9" s="122"/>
      <c r="AA9" s="30">
        <f t="shared" si="0"/>
        <v>0</v>
      </c>
    </row>
    <row r="10" spans="1:27" x14ac:dyDescent="0.2">
      <c r="A10" s="42" t="str">
        <f>'Initial Forecast'!A10</f>
        <v>KS1 Class Size Funding</v>
      </c>
      <c r="B10" s="28">
        <f>'Updated forecast'!B10</f>
        <v>9055</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0</v>
      </c>
      <c r="T10" s="122"/>
      <c r="U10" s="29">
        <f>'Updated forecast'!L10</f>
        <v>9055</v>
      </c>
      <c r="V10" s="122"/>
      <c r="W10" s="29">
        <f>'Updated forecast'!M10</f>
        <v>0</v>
      </c>
      <c r="X10" s="122"/>
      <c r="Y10" s="29">
        <f>'Updated forecast'!N10</f>
        <v>0</v>
      </c>
      <c r="Z10" s="122"/>
      <c r="AA10" s="30">
        <f t="shared" si="0"/>
        <v>0</v>
      </c>
    </row>
    <row r="11" spans="1:27" x14ac:dyDescent="0.2">
      <c r="A11" s="42" t="str">
        <f>'Initial Forecast'!A11</f>
        <v>Sports Grant Funding</v>
      </c>
      <c r="B11" s="28">
        <f>'Updated forecast'!B11</f>
        <v>16726</v>
      </c>
      <c r="C11" s="29">
        <f>'Updated forecast'!C11</f>
        <v>6967</v>
      </c>
      <c r="D11" s="122"/>
      <c r="E11" s="29">
        <f>'Updated forecast'!D11</f>
        <v>0</v>
      </c>
      <c r="F11" s="122">
        <v>6967</v>
      </c>
      <c r="G11" s="29">
        <f>'Updated forecast'!E11</f>
        <v>0</v>
      </c>
      <c r="H11" s="122"/>
      <c r="I11" s="29">
        <f>'Updated forecast'!F11</f>
        <v>0</v>
      </c>
      <c r="J11" s="122"/>
      <c r="K11" s="29">
        <f>'Updated forecast'!G11</f>
        <v>0</v>
      </c>
      <c r="L11" s="122"/>
      <c r="M11" s="29">
        <f>'Updated forecast'!H11</f>
        <v>0</v>
      </c>
      <c r="N11" s="122"/>
      <c r="O11" s="29">
        <f>'Updated forecast'!I11</f>
        <v>0</v>
      </c>
      <c r="P11" s="122"/>
      <c r="Q11" s="29">
        <f>'Updated forecast'!J11</f>
        <v>9759</v>
      </c>
      <c r="R11" s="122"/>
      <c r="S11" s="29">
        <f>'Updated forecast'!K11</f>
        <v>0</v>
      </c>
      <c r="T11" s="122"/>
      <c r="U11" s="29">
        <f>'Updated forecast'!L11</f>
        <v>0</v>
      </c>
      <c r="V11" s="122"/>
      <c r="W11" s="29">
        <f>'Updated forecast'!M11</f>
        <v>0</v>
      </c>
      <c r="X11" s="122"/>
      <c r="Y11" s="29">
        <f>'Updated forecast'!N11</f>
        <v>0</v>
      </c>
      <c r="Z11" s="122"/>
      <c r="AA11" s="30">
        <f t="shared" si="0"/>
        <v>6967</v>
      </c>
    </row>
    <row r="12" spans="1:27" x14ac:dyDescent="0.2">
      <c r="A12" s="42" t="str">
        <f>'Initial Forecast'!A12</f>
        <v>Universal Infant Free School Meals</v>
      </c>
      <c r="B12" s="28">
        <f>'Updated forecast'!B12</f>
        <v>12026</v>
      </c>
      <c r="C12" s="29">
        <f>'Updated forecast'!C12</f>
        <v>0</v>
      </c>
      <c r="D12" s="122"/>
      <c r="E12" s="29">
        <f>'Updated forecast'!D12</f>
        <v>0</v>
      </c>
      <c r="F12" s="122"/>
      <c r="G12" s="29">
        <f>'Updated forecast'!E12</f>
        <v>0</v>
      </c>
      <c r="H12" s="122"/>
      <c r="I12" s="29">
        <f>'Updated forecast'!F12</f>
        <v>12026</v>
      </c>
      <c r="J12" s="122">
        <v>13079</v>
      </c>
      <c r="K12" s="29">
        <f>'Updated forecast'!G12</f>
        <v>0</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13079</v>
      </c>
    </row>
    <row r="13" spans="1:27" ht="13.5" thickBot="1" x14ac:dyDescent="0.25">
      <c r="A13" s="69" t="str">
        <f>'Initial Forecast'!A13</f>
        <v>Other Income</v>
      </c>
      <c r="B13" s="28">
        <f>'Updated forecast'!B13</f>
        <v>40226.975454545449</v>
      </c>
      <c r="C13" s="29">
        <f>'Updated forecast'!C13</f>
        <v>2356.6999999999998</v>
      </c>
      <c r="D13" s="122">
        <v>2357.11</v>
      </c>
      <c r="E13" s="29">
        <f>'Updated forecast'!D13</f>
        <v>14133.73</v>
      </c>
      <c r="F13" s="122">
        <v>15125.1</v>
      </c>
      <c r="G13" s="29">
        <f>'Updated forecast'!E13</f>
        <v>4767.727272727273</v>
      </c>
      <c r="H13" s="122">
        <v>13211.04</v>
      </c>
      <c r="I13" s="29">
        <f>'Updated forecast'!F13</f>
        <v>1834.7272727272725</v>
      </c>
      <c r="J13" s="122">
        <v>7638.83</v>
      </c>
      <c r="K13" s="29">
        <f>'Updated forecast'!G13</f>
        <v>0</v>
      </c>
      <c r="L13" s="122">
        <v>1703.05</v>
      </c>
      <c r="M13" s="29">
        <f>'Updated forecast'!H13</f>
        <v>2476.2272727272725</v>
      </c>
      <c r="N13" s="122">
        <v>2497.9299999999998</v>
      </c>
      <c r="O13" s="29">
        <f>'Updated forecast'!I13</f>
        <v>4842.7272727272721</v>
      </c>
      <c r="P13" s="122"/>
      <c r="Q13" s="29">
        <f>'Updated forecast'!J13</f>
        <v>1834.7272727272725</v>
      </c>
      <c r="R13" s="122"/>
      <c r="S13" s="29">
        <f>'Updated forecast'!K13</f>
        <v>1834.7272727272725</v>
      </c>
      <c r="T13" s="122"/>
      <c r="U13" s="29">
        <f>'Updated forecast'!L13</f>
        <v>2476.2272727272725</v>
      </c>
      <c r="V13" s="122"/>
      <c r="W13" s="29">
        <f>'Updated forecast'!M13</f>
        <v>1834.7272727272725</v>
      </c>
      <c r="X13" s="122"/>
      <c r="Y13" s="29">
        <f>'Updated forecast'!N13</f>
        <v>1834.7272727272725</v>
      </c>
      <c r="Z13" s="122"/>
      <c r="AA13" s="30">
        <f t="shared" si="0"/>
        <v>42533.060000000005</v>
      </c>
    </row>
    <row r="14" spans="1:27" ht="13.5" thickBot="1" x14ac:dyDescent="0.25">
      <c r="A14" s="20" t="s">
        <v>84</v>
      </c>
      <c r="B14" s="31">
        <f t="shared" ref="B14:AA14" si="1">SUM(B6:B13)</f>
        <v>554528.3854545455</v>
      </c>
      <c r="C14" s="31">
        <f t="shared" si="1"/>
        <v>48137.11</v>
      </c>
      <c r="D14" s="123">
        <f t="shared" si="1"/>
        <v>41170.11</v>
      </c>
      <c r="E14" s="31">
        <f t="shared" si="1"/>
        <v>52944.729999999996</v>
      </c>
      <c r="F14" s="123">
        <f t="shared" si="1"/>
        <v>60903.1</v>
      </c>
      <c r="G14" s="31">
        <f t="shared" si="1"/>
        <v>43578.727272727272</v>
      </c>
      <c r="H14" s="123">
        <f t="shared" si="1"/>
        <v>54952.04</v>
      </c>
      <c r="I14" s="31">
        <f t="shared" si="1"/>
        <v>57154.727272727272</v>
      </c>
      <c r="J14" s="123">
        <f t="shared" si="1"/>
        <v>59528.83</v>
      </c>
      <c r="K14" s="31">
        <f t="shared" si="1"/>
        <v>38811</v>
      </c>
      <c r="L14" s="123">
        <f t="shared" si="1"/>
        <v>40514.050000000003</v>
      </c>
      <c r="M14" s="31">
        <f t="shared" si="1"/>
        <v>41287.227272727272</v>
      </c>
      <c r="N14" s="123">
        <f t="shared" si="1"/>
        <v>41308.93</v>
      </c>
      <c r="O14" s="31">
        <f t="shared" si="1"/>
        <v>43653.727272727272</v>
      </c>
      <c r="P14" s="123">
        <f t="shared" si="1"/>
        <v>0</v>
      </c>
      <c r="Q14" s="31">
        <f t="shared" si="1"/>
        <v>50404.727272727272</v>
      </c>
      <c r="R14" s="123">
        <f t="shared" si="1"/>
        <v>0</v>
      </c>
      <c r="S14" s="31">
        <f t="shared" si="1"/>
        <v>44232.727272727272</v>
      </c>
      <c r="T14" s="123">
        <f t="shared" si="1"/>
        <v>0</v>
      </c>
      <c r="U14" s="31">
        <f t="shared" si="1"/>
        <v>50342.227272727272</v>
      </c>
      <c r="V14" s="123">
        <f t="shared" si="1"/>
        <v>0</v>
      </c>
      <c r="W14" s="31">
        <f t="shared" si="1"/>
        <v>40645.727272727272</v>
      </c>
      <c r="X14" s="123">
        <f t="shared" si="1"/>
        <v>0</v>
      </c>
      <c r="Y14" s="31">
        <f t="shared" si="1"/>
        <v>43335.727272727272</v>
      </c>
      <c r="Z14" s="123">
        <f t="shared" si="1"/>
        <v>0</v>
      </c>
      <c r="AA14" s="31">
        <f t="shared" si="1"/>
        <v>298377.06</v>
      </c>
    </row>
    <row r="15" spans="1:27" ht="24" customHeight="1" x14ac:dyDescent="0.2">
      <c r="A15" s="40" t="s">
        <v>85</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415655.6999999999</v>
      </c>
      <c r="C16" s="34">
        <f>'Updated forecast'!C16</f>
        <v>34130.85</v>
      </c>
      <c r="D16" s="125">
        <v>34130.85</v>
      </c>
      <c r="E16" s="34">
        <f>'Updated forecast'!D16</f>
        <v>34819.35</v>
      </c>
      <c r="F16" s="125">
        <v>34819.35</v>
      </c>
      <c r="G16" s="34">
        <f>'Updated forecast'!E16</f>
        <v>34151.083333333328</v>
      </c>
      <c r="H16" s="125">
        <v>28660.89</v>
      </c>
      <c r="I16" s="34">
        <f>'Updated forecast'!F16</f>
        <v>34201.083333333328</v>
      </c>
      <c r="J16" s="125">
        <v>33919.97</v>
      </c>
      <c r="K16" s="34">
        <f>'Updated forecast'!G16</f>
        <v>34151.083333333328</v>
      </c>
      <c r="L16" s="125">
        <v>31588.45</v>
      </c>
      <c r="M16" s="34">
        <f>'Updated forecast'!H16</f>
        <v>36673.416666666664</v>
      </c>
      <c r="N16" s="125">
        <v>35300.93</v>
      </c>
      <c r="O16" s="34">
        <f>'Updated forecast'!I16</f>
        <v>34201.083333333328</v>
      </c>
      <c r="P16" s="125"/>
      <c r="Q16" s="34">
        <f>'Updated forecast'!J16</f>
        <v>34151.083333333328</v>
      </c>
      <c r="R16" s="125"/>
      <c r="S16" s="34">
        <f>'Updated forecast'!K16</f>
        <v>34151.083333333328</v>
      </c>
      <c r="T16" s="125"/>
      <c r="U16" s="34">
        <f>'Updated forecast'!L16</f>
        <v>36723.416666666664</v>
      </c>
      <c r="V16" s="125"/>
      <c r="W16" s="34">
        <f>'Updated forecast'!M16</f>
        <v>34151.083333333328</v>
      </c>
      <c r="X16" s="125"/>
      <c r="Y16" s="34">
        <f>'Updated forecast'!N16</f>
        <v>34151.083333333328</v>
      </c>
      <c r="Z16" s="125"/>
      <c r="AA16" s="30">
        <f>D16+F16+H16+J16+L16+N16+P16+R16+T16+V16+X16+Z16</f>
        <v>198420.44</v>
      </c>
    </row>
    <row r="17" spans="1:27" ht="13.5" thickBot="1" x14ac:dyDescent="0.25">
      <c r="A17" s="41" t="str">
        <f>'Initial Forecast'!A17</f>
        <v>Other Costs</v>
      </c>
      <c r="B17" s="29">
        <f>'Updated forecast'!B17</f>
        <v>148893.01484848486</v>
      </c>
      <c r="C17" s="34">
        <f>'Updated forecast'!C17</f>
        <v>20117.05</v>
      </c>
      <c r="D17" s="125">
        <v>20117.05</v>
      </c>
      <c r="E17" s="34">
        <f>'Updated forecast'!D17</f>
        <v>18157.3</v>
      </c>
      <c r="F17" s="125">
        <v>18059.78</v>
      </c>
      <c r="G17" s="34">
        <f>'Updated forecast'!E17</f>
        <v>6965.7442424242427</v>
      </c>
      <c r="H17" s="125">
        <v>11264.32</v>
      </c>
      <c r="I17" s="34">
        <f>'Updated forecast'!F17</f>
        <v>9108.254242424242</v>
      </c>
      <c r="J17" s="125">
        <v>16233.92</v>
      </c>
      <c r="K17" s="34">
        <f>'Updated forecast'!G17</f>
        <v>2550.6533333333336</v>
      </c>
      <c r="L17" s="125">
        <v>4758.24</v>
      </c>
      <c r="M17" s="34">
        <f>'Updated forecast'!H17</f>
        <v>33128.250909090915</v>
      </c>
      <c r="N17" s="125">
        <v>11843.86</v>
      </c>
      <c r="O17" s="34">
        <f>'Updated forecast'!I17</f>
        <v>5852.254242424242</v>
      </c>
      <c r="P17" s="125"/>
      <c r="Q17" s="34">
        <f>'Updated forecast'!J17</f>
        <v>4250.7442424242427</v>
      </c>
      <c r="R17" s="125"/>
      <c r="S17" s="34">
        <f>'Updated forecast'!K17</f>
        <v>4587.0242424242424</v>
      </c>
      <c r="T17" s="125"/>
      <c r="U17" s="34">
        <f>'Updated forecast'!L17</f>
        <v>35515.570909090908</v>
      </c>
      <c r="V17" s="125"/>
      <c r="W17" s="34">
        <f>'Updated forecast'!M17</f>
        <v>4408.7442424242427</v>
      </c>
      <c r="X17" s="125"/>
      <c r="Y17" s="34">
        <f>'Updated forecast'!N17</f>
        <v>4251.424242424242</v>
      </c>
      <c r="Z17" s="125"/>
      <c r="AA17" s="30">
        <f>D17+F17+H17+J17+L17+N17+P17+R17+T17+V17+X17+Z17</f>
        <v>82277.170000000013</v>
      </c>
    </row>
    <row r="18" spans="1:27" ht="13.5" thickBot="1" x14ac:dyDescent="0.25">
      <c r="A18" s="22" t="s">
        <v>88</v>
      </c>
      <c r="B18" s="31">
        <f t="shared" ref="B18:AA18" si="2">SUM(B16:B17)</f>
        <v>564548.71484848473</v>
      </c>
      <c r="C18" s="31">
        <f t="shared" si="2"/>
        <v>54247.899999999994</v>
      </c>
      <c r="D18" s="31">
        <f t="shared" si="2"/>
        <v>54247.899999999994</v>
      </c>
      <c r="E18" s="31">
        <f t="shared" si="2"/>
        <v>52976.649999999994</v>
      </c>
      <c r="F18" s="31">
        <f t="shared" si="2"/>
        <v>52879.13</v>
      </c>
      <c r="G18" s="31">
        <f t="shared" si="2"/>
        <v>41116.827575757568</v>
      </c>
      <c r="H18" s="31">
        <f t="shared" si="2"/>
        <v>39925.21</v>
      </c>
      <c r="I18" s="31">
        <f t="shared" si="2"/>
        <v>43309.33757575757</v>
      </c>
      <c r="J18" s="31">
        <f t="shared" si="2"/>
        <v>50153.89</v>
      </c>
      <c r="K18" s="31">
        <f t="shared" si="2"/>
        <v>36701.736666666664</v>
      </c>
      <c r="L18" s="31">
        <f t="shared" si="2"/>
        <v>36346.69</v>
      </c>
      <c r="M18" s="31">
        <f t="shared" si="2"/>
        <v>69801.667575757572</v>
      </c>
      <c r="N18" s="31">
        <f t="shared" si="2"/>
        <v>47144.79</v>
      </c>
      <c r="O18" s="31">
        <f t="shared" si="2"/>
        <v>40053.33757575757</v>
      </c>
      <c r="P18" s="31">
        <f t="shared" si="2"/>
        <v>0</v>
      </c>
      <c r="Q18" s="31">
        <f t="shared" si="2"/>
        <v>38401.827575757568</v>
      </c>
      <c r="R18" s="31">
        <f t="shared" si="2"/>
        <v>0</v>
      </c>
      <c r="S18" s="31">
        <f t="shared" si="2"/>
        <v>38738.107575757575</v>
      </c>
      <c r="T18" s="31">
        <f t="shared" si="2"/>
        <v>0</v>
      </c>
      <c r="U18" s="31">
        <f t="shared" si="2"/>
        <v>72238.987575757579</v>
      </c>
      <c r="V18" s="31">
        <f t="shared" si="2"/>
        <v>0</v>
      </c>
      <c r="W18" s="31">
        <f t="shared" si="2"/>
        <v>38559.827575757568</v>
      </c>
      <c r="X18" s="31">
        <f t="shared" si="2"/>
        <v>0</v>
      </c>
      <c r="Y18" s="31">
        <f t="shared" si="2"/>
        <v>38402.507575757569</v>
      </c>
      <c r="Z18" s="31">
        <f t="shared" si="2"/>
        <v>0</v>
      </c>
      <c r="AA18" s="35">
        <f t="shared" si="2"/>
        <v>280697.61</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89</v>
      </c>
      <c r="B20" s="31">
        <f t="shared" ref="B20:Z20" si="3">B14-B18</f>
        <v>-10020.329393939232</v>
      </c>
      <c r="C20" s="31">
        <f t="shared" si="3"/>
        <v>-6110.7899999999936</v>
      </c>
      <c r="D20" s="110">
        <f t="shared" si="3"/>
        <v>-13077.789999999994</v>
      </c>
      <c r="E20" s="31">
        <f t="shared" si="3"/>
        <v>-31.919999999998254</v>
      </c>
      <c r="F20" s="110">
        <f t="shared" si="3"/>
        <v>8023.9700000000012</v>
      </c>
      <c r="G20" s="31">
        <f t="shared" si="3"/>
        <v>2461.8996969697037</v>
      </c>
      <c r="H20" s="31">
        <f t="shared" si="3"/>
        <v>15026.830000000002</v>
      </c>
      <c r="I20" s="31">
        <f t="shared" si="3"/>
        <v>13845.389696969702</v>
      </c>
      <c r="J20" s="31">
        <f t="shared" si="3"/>
        <v>9374.9400000000023</v>
      </c>
      <c r="K20" s="31">
        <f t="shared" si="3"/>
        <v>2109.263333333336</v>
      </c>
      <c r="L20" s="31">
        <f t="shared" si="3"/>
        <v>4167.3600000000006</v>
      </c>
      <c r="M20" s="31">
        <f t="shared" si="3"/>
        <v>-28514.4403030303</v>
      </c>
      <c r="N20" s="31">
        <f t="shared" si="3"/>
        <v>-5835.8600000000006</v>
      </c>
      <c r="O20" s="31">
        <f t="shared" si="3"/>
        <v>3600.3896969697016</v>
      </c>
      <c r="P20" s="31">
        <f t="shared" si="3"/>
        <v>0</v>
      </c>
      <c r="Q20" s="31">
        <f t="shared" si="3"/>
        <v>12002.899696969704</v>
      </c>
      <c r="R20" s="31">
        <f t="shared" si="3"/>
        <v>0</v>
      </c>
      <c r="S20" s="31">
        <f t="shared" si="3"/>
        <v>5494.6196969696975</v>
      </c>
      <c r="T20" s="31">
        <f t="shared" si="3"/>
        <v>0</v>
      </c>
      <c r="U20" s="31">
        <f t="shared" si="3"/>
        <v>-21896.760303030307</v>
      </c>
      <c r="V20" s="31">
        <f t="shared" si="3"/>
        <v>0</v>
      </c>
      <c r="W20" s="31">
        <f t="shared" si="3"/>
        <v>2085.8996969697037</v>
      </c>
      <c r="X20" s="31">
        <f t="shared" si="3"/>
        <v>0</v>
      </c>
      <c r="Y20" s="31">
        <f t="shared" si="3"/>
        <v>4933.2196969697034</v>
      </c>
      <c r="Z20" s="31">
        <f t="shared" si="3"/>
        <v>0</v>
      </c>
      <c r="AA20" s="31">
        <f>AA14-AA18</f>
        <v>17679.450000000012</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64</v>
      </c>
      <c r="B22" s="31">
        <f>'Initial Forecast'!B22</f>
        <v>80536.39</v>
      </c>
      <c r="C22" s="31">
        <f>B22</f>
        <v>80536.39</v>
      </c>
      <c r="D22" s="110">
        <f>B22</f>
        <v>80536.39</v>
      </c>
      <c r="E22" s="31">
        <f>D24</f>
        <v>67458.600000000006</v>
      </c>
      <c r="F22" s="110">
        <f>D24</f>
        <v>67458.600000000006</v>
      </c>
      <c r="G22" s="31">
        <f>F24</f>
        <v>75482.570000000007</v>
      </c>
      <c r="H22" s="31">
        <f>F24</f>
        <v>75482.570000000007</v>
      </c>
      <c r="I22" s="31">
        <f>+H24</f>
        <v>90509.400000000009</v>
      </c>
      <c r="J22" s="31">
        <f>H24</f>
        <v>90509.400000000009</v>
      </c>
      <c r="K22" s="31">
        <f>+J24</f>
        <v>99884.340000000011</v>
      </c>
      <c r="L22" s="31">
        <f>J24</f>
        <v>99884.340000000011</v>
      </c>
      <c r="M22" s="31">
        <f>+L24</f>
        <v>104051.70000000001</v>
      </c>
      <c r="N22" s="31">
        <f>L24</f>
        <v>104051.70000000001</v>
      </c>
      <c r="O22" s="31">
        <f>N24</f>
        <v>98215.840000000011</v>
      </c>
      <c r="P22" s="31">
        <f>N24</f>
        <v>98215.840000000011</v>
      </c>
      <c r="Q22" s="31">
        <f>+P24</f>
        <v>101816.22969696971</v>
      </c>
      <c r="R22" s="31">
        <f>P24</f>
        <v>101816.22969696971</v>
      </c>
      <c r="S22" s="31">
        <f>+R24</f>
        <v>113819.12939393941</v>
      </c>
      <c r="T22" s="31">
        <f>R24</f>
        <v>113819.12939393941</v>
      </c>
      <c r="U22" s="31">
        <f>T24</f>
        <v>119313.74909090911</v>
      </c>
      <c r="V22" s="31">
        <f>T24</f>
        <v>119313.74909090911</v>
      </c>
      <c r="W22" s="31">
        <f>+V24</f>
        <v>97416.988787878799</v>
      </c>
      <c r="X22" s="31">
        <f>V24</f>
        <v>97416.988787878799</v>
      </c>
      <c r="Y22" s="31">
        <f>+X24</f>
        <v>99502.888484848503</v>
      </c>
      <c r="Z22" s="31">
        <f>X24</f>
        <v>99502.888484848503</v>
      </c>
      <c r="AA22" s="38">
        <f>D22</f>
        <v>80536.39</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65</v>
      </c>
      <c r="B24" s="31">
        <f>B22+B20</f>
        <v>70516.060606060768</v>
      </c>
      <c r="C24" s="31">
        <f>C22+C20</f>
        <v>74425.600000000006</v>
      </c>
      <c r="D24" s="72">
        <f>IF(D20=0,D22+C20,D22+D20)</f>
        <v>67458.600000000006</v>
      </c>
      <c r="E24" s="31">
        <f t="shared" ref="E24:Y24" si="4">E22+E20</f>
        <v>67426.680000000008</v>
      </c>
      <c r="F24" s="72">
        <f>IF(F20=0,F22+E20,F22+F20)</f>
        <v>75482.570000000007</v>
      </c>
      <c r="G24" s="31">
        <f t="shared" si="4"/>
        <v>77944.469696969711</v>
      </c>
      <c r="H24" s="72">
        <f>IF(H20=0,H22+G20,H22+H20)</f>
        <v>90509.400000000009</v>
      </c>
      <c r="I24" s="31">
        <f t="shared" si="4"/>
        <v>104354.7896969697</v>
      </c>
      <c r="J24" s="72">
        <f>IF(J20=0,J22+I20,J22+J20)</f>
        <v>99884.340000000011</v>
      </c>
      <c r="K24" s="31">
        <f t="shared" si="4"/>
        <v>101993.60333333335</v>
      </c>
      <c r="L24" s="72">
        <f>IF(L20=0,L22+K20,L22+L20)</f>
        <v>104051.70000000001</v>
      </c>
      <c r="M24" s="31">
        <f t="shared" si="4"/>
        <v>75537.259696969704</v>
      </c>
      <c r="N24" s="72">
        <f>IF(N20=0,N22+M20,N22+N20)</f>
        <v>98215.840000000011</v>
      </c>
      <c r="O24" s="31">
        <f t="shared" si="4"/>
        <v>101816.22969696971</v>
      </c>
      <c r="P24" s="72">
        <f>IF(P20=0,P22+O20,P22+P20)</f>
        <v>101816.22969696971</v>
      </c>
      <c r="Q24" s="31">
        <f t="shared" si="4"/>
        <v>113819.12939393941</v>
      </c>
      <c r="R24" s="72">
        <f>IF(R20=0,R22+Q20,R22+R20)</f>
        <v>113819.12939393941</v>
      </c>
      <c r="S24" s="31">
        <f t="shared" si="4"/>
        <v>119313.74909090911</v>
      </c>
      <c r="T24" s="72">
        <f>IF(T20=0,T22+S20,T22+T20)</f>
        <v>119313.74909090911</v>
      </c>
      <c r="U24" s="31">
        <f t="shared" si="4"/>
        <v>97416.988787878799</v>
      </c>
      <c r="V24" s="31">
        <f>IF(V20=0,V22+U20,V22+V20)</f>
        <v>97416.988787878799</v>
      </c>
      <c r="W24" s="31">
        <f t="shared" si="4"/>
        <v>99502.888484848503</v>
      </c>
      <c r="X24" s="31">
        <f>IF(X20=0,X22+W20,X22+X20)</f>
        <v>99502.888484848503</v>
      </c>
      <c r="Y24" s="31">
        <f t="shared" si="4"/>
        <v>104436.10818181821</v>
      </c>
      <c r="Z24" s="72">
        <f>IF(Z20=0,Z22+Y20,Z22+Z20)</f>
        <v>104436.10818181821</v>
      </c>
      <c r="AA24" s="38">
        <f>AA22+AA20</f>
        <v>98215.840000000011</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119</v>
      </c>
      <c r="B26" s="91"/>
      <c r="C26" s="91"/>
      <c r="D26" s="126">
        <v>68915.34</v>
      </c>
      <c r="E26" s="107"/>
      <c r="F26" s="126">
        <v>20186.91</v>
      </c>
      <c r="G26" s="107"/>
      <c r="H26" s="126"/>
      <c r="I26" s="107"/>
      <c r="J26" s="126"/>
      <c r="K26" s="107"/>
      <c r="L26" s="126"/>
      <c r="M26" s="107"/>
      <c r="N26" s="126"/>
      <c r="O26" s="107"/>
      <c r="P26" s="126"/>
      <c r="Q26" s="107"/>
      <c r="R26" s="126"/>
      <c r="S26" s="107"/>
      <c r="T26" s="126"/>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120</v>
      </c>
      <c r="B28" s="91"/>
      <c r="C28" s="91"/>
      <c r="D28" s="126">
        <v>57356.76</v>
      </c>
      <c r="E28" s="107"/>
      <c r="F28" s="126">
        <v>1555</v>
      </c>
      <c r="G28" s="107"/>
      <c r="H28" s="126"/>
      <c r="I28" s="107"/>
      <c r="J28" s="126"/>
      <c r="K28" s="107"/>
      <c r="L28" s="126"/>
      <c r="M28" s="107"/>
      <c r="N28" s="126"/>
      <c r="O28" s="107"/>
      <c r="P28" s="126"/>
      <c r="Q28" s="107"/>
      <c r="R28" s="126"/>
      <c r="S28" s="107"/>
      <c r="T28" s="126"/>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121</v>
      </c>
      <c r="B31" s="79"/>
      <c r="C31" s="79"/>
      <c r="D31" s="80">
        <f>IF(D20=0,0,D24-D26+D28)</f>
        <v>55900.020000000011</v>
      </c>
      <c r="E31" s="79"/>
      <c r="F31" s="80">
        <f>IF(F20=0,0,F24-F26+F28)</f>
        <v>56850.66</v>
      </c>
      <c r="G31" s="79"/>
      <c r="H31" s="80">
        <f>IF(H20=0,0,H24-H26+H28)</f>
        <v>90509.400000000009</v>
      </c>
      <c r="I31" s="79"/>
      <c r="J31" s="80">
        <f>IF(J20=0,0,J24-J26+J28)</f>
        <v>99884.340000000011</v>
      </c>
      <c r="K31" s="79"/>
      <c r="L31" s="80">
        <f>IF(L20=0,0,L24-L26+L28)</f>
        <v>104051.70000000001</v>
      </c>
      <c r="M31" s="79"/>
      <c r="N31" s="80">
        <f>IF(N20=0,0,N24-N26+N28)</f>
        <v>98215.840000000011</v>
      </c>
      <c r="O31" s="79"/>
      <c r="P31" s="80">
        <f>IF(P20=0,0,P24-P26+P28)</f>
        <v>0</v>
      </c>
      <c r="Q31" s="79"/>
      <c r="R31" s="80">
        <f>IF(R20=0,0,R24-R26+R28)</f>
        <v>0</v>
      </c>
      <c r="S31" s="79"/>
      <c r="T31" s="80">
        <f>IF(T20=0,0,T24-T26+T28)</f>
        <v>0</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122</v>
      </c>
      <c r="B1" s="48" t="s">
        <v>123</v>
      </c>
      <c r="C1" s="50" t="s">
        <v>124</v>
      </c>
    </row>
    <row r="2" spans="1:3" x14ac:dyDescent="0.2">
      <c r="A2" s="49">
        <v>101</v>
      </c>
      <c r="B2" s="50" t="s">
        <v>125</v>
      </c>
      <c r="C2" t="s">
        <v>126</v>
      </c>
    </row>
    <row r="3" spans="1:3" x14ac:dyDescent="0.2">
      <c r="A3" s="49">
        <v>102</v>
      </c>
      <c r="B3" s="50" t="s">
        <v>127</v>
      </c>
      <c r="C3" t="s">
        <v>126</v>
      </c>
    </row>
    <row r="4" spans="1:3" x14ac:dyDescent="0.2">
      <c r="A4" s="49">
        <v>104</v>
      </c>
      <c r="B4" s="50" t="s">
        <v>128</v>
      </c>
      <c r="C4" t="s">
        <v>126</v>
      </c>
    </row>
    <row r="5" spans="1:3" x14ac:dyDescent="0.2">
      <c r="A5" s="51">
        <v>130</v>
      </c>
      <c r="B5" s="50" t="s">
        <v>129</v>
      </c>
      <c r="C5" t="s">
        <v>126</v>
      </c>
    </row>
    <row r="6" spans="1:3" x14ac:dyDescent="0.2">
      <c r="A6" s="49">
        <v>131</v>
      </c>
      <c r="B6" s="50" t="s">
        <v>130</v>
      </c>
      <c r="C6" t="s">
        <v>126</v>
      </c>
    </row>
    <row r="7" spans="1:3" x14ac:dyDescent="0.2">
      <c r="A7" s="49">
        <v>132</v>
      </c>
      <c r="B7" s="50" t="s">
        <v>131</v>
      </c>
      <c r="C7" t="s">
        <v>126</v>
      </c>
    </row>
    <row r="8" spans="1:3" x14ac:dyDescent="0.2">
      <c r="A8" s="49">
        <v>135</v>
      </c>
      <c r="B8" s="50" t="s">
        <v>132</v>
      </c>
      <c r="C8" t="s">
        <v>126</v>
      </c>
    </row>
    <row r="9" spans="1:3" x14ac:dyDescent="0.2">
      <c r="A9" s="49">
        <v>138</v>
      </c>
      <c r="B9" s="50" t="s">
        <v>133</v>
      </c>
      <c r="C9" t="s">
        <v>126</v>
      </c>
    </row>
    <row r="10" spans="1:3" x14ac:dyDescent="0.2">
      <c r="A10" s="49">
        <v>139</v>
      </c>
      <c r="B10" s="50" t="s">
        <v>134</v>
      </c>
      <c r="C10" t="s">
        <v>126</v>
      </c>
    </row>
    <row r="11" spans="1:3" x14ac:dyDescent="0.2">
      <c r="A11" s="49">
        <v>141</v>
      </c>
      <c r="B11" s="50" t="s">
        <v>135</v>
      </c>
      <c r="C11" t="s">
        <v>126</v>
      </c>
    </row>
    <row r="12" spans="1:3" x14ac:dyDescent="0.2">
      <c r="A12" s="49">
        <v>142</v>
      </c>
      <c r="B12" s="50" t="s">
        <v>136</v>
      </c>
      <c r="C12" t="s">
        <v>126</v>
      </c>
    </row>
    <row r="13" spans="1:3" x14ac:dyDescent="0.2">
      <c r="A13" s="49">
        <v>155</v>
      </c>
      <c r="B13" s="50" t="s">
        <v>137</v>
      </c>
      <c r="C13" t="s">
        <v>126</v>
      </c>
    </row>
    <row r="14" spans="1:3" x14ac:dyDescent="0.2">
      <c r="A14" s="49">
        <v>168</v>
      </c>
      <c r="B14" s="50" t="s">
        <v>138</v>
      </c>
      <c r="C14" t="s">
        <v>126</v>
      </c>
    </row>
    <row r="15" spans="1:3" x14ac:dyDescent="0.2">
      <c r="A15" s="49">
        <v>171</v>
      </c>
      <c r="B15" s="50" t="s">
        <v>139</v>
      </c>
      <c r="C15" t="s">
        <v>126</v>
      </c>
    </row>
    <row r="16" spans="1:3" x14ac:dyDescent="0.2">
      <c r="A16" s="49">
        <v>172</v>
      </c>
      <c r="B16" s="50" t="s">
        <v>140</v>
      </c>
      <c r="C16" t="s">
        <v>126</v>
      </c>
    </row>
    <row r="17" spans="1:3" x14ac:dyDescent="0.2">
      <c r="A17" s="49">
        <v>187</v>
      </c>
      <c r="B17" s="50" t="s">
        <v>141</v>
      </c>
      <c r="C17" t="s">
        <v>126</v>
      </c>
    </row>
    <row r="18" spans="1:3" x14ac:dyDescent="0.2">
      <c r="A18" s="49">
        <v>190</v>
      </c>
      <c r="B18" s="50" t="s">
        <v>142</v>
      </c>
      <c r="C18" t="s">
        <v>126</v>
      </c>
    </row>
    <row r="19" spans="1:3" x14ac:dyDescent="0.2">
      <c r="A19" s="49">
        <v>191</v>
      </c>
      <c r="B19" s="50" t="s">
        <v>143</v>
      </c>
      <c r="C19" t="s">
        <v>126</v>
      </c>
    </row>
    <row r="20" spans="1:3" x14ac:dyDescent="0.2">
      <c r="A20" s="49">
        <v>301</v>
      </c>
      <c r="B20" s="50" t="s">
        <v>144</v>
      </c>
      <c r="C20" t="s">
        <v>126</v>
      </c>
    </row>
    <row r="21" spans="1:3" x14ac:dyDescent="0.2">
      <c r="A21" s="49">
        <v>304</v>
      </c>
      <c r="B21" s="50" t="s">
        <v>145</v>
      </c>
      <c r="C21" t="s">
        <v>126</v>
      </c>
    </row>
    <row r="22" spans="1:3" x14ac:dyDescent="0.2">
      <c r="A22" s="51">
        <v>330</v>
      </c>
      <c r="B22" s="50" t="s">
        <v>146</v>
      </c>
      <c r="C22" t="s">
        <v>126</v>
      </c>
    </row>
    <row r="23" spans="1:3" x14ac:dyDescent="0.2">
      <c r="A23" s="49">
        <v>331</v>
      </c>
      <c r="B23" s="50" t="s">
        <v>147</v>
      </c>
      <c r="C23" t="s">
        <v>126</v>
      </c>
    </row>
    <row r="24" spans="1:3" x14ac:dyDescent="0.2">
      <c r="A24" s="49">
        <v>332</v>
      </c>
      <c r="B24" s="50" t="s">
        <v>148</v>
      </c>
      <c r="C24" t="s">
        <v>126</v>
      </c>
    </row>
    <row r="25" spans="1:3" x14ac:dyDescent="0.2">
      <c r="A25" s="49">
        <v>335</v>
      </c>
      <c r="B25" s="50" t="s">
        <v>149</v>
      </c>
      <c r="C25" t="s">
        <v>126</v>
      </c>
    </row>
    <row r="26" spans="1:3" x14ac:dyDescent="0.2">
      <c r="A26" s="49">
        <v>338</v>
      </c>
      <c r="B26" s="50" t="s">
        <v>150</v>
      </c>
      <c r="C26" t="s">
        <v>126</v>
      </c>
    </row>
    <row r="27" spans="1:3" x14ac:dyDescent="0.2">
      <c r="A27" s="49">
        <v>339</v>
      </c>
      <c r="B27" s="50" t="s">
        <v>151</v>
      </c>
      <c r="C27" t="s">
        <v>126</v>
      </c>
    </row>
    <row r="28" spans="1:3" x14ac:dyDescent="0.2">
      <c r="A28" s="49">
        <v>341</v>
      </c>
      <c r="B28" s="50" t="s">
        <v>152</v>
      </c>
      <c r="C28" t="s">
        <v>126</v>
      </c>
    </row>
    <row r="29" spans="1:3" x14ac:dyDescent="0.2">
      <c r="A29" s="49">
        <v>342</v>
      </c>
      <c r="B29" s="50" t="s">
        <v>153</v>
      </c>
      <c r="C29" t="s">
        <v>126</v>
      </c>
    </row>
    <row r="30" spans="1:3" x14ac:dyDescent="0.2">
      <c r="A30" s="49">
        <v>355</v>
      </c>
      <c r="B30" s="50" t="s">
        <v>154</v>
      </c>
      <c r="C30" t="s">
        <v>126</v>
      </c>
    </row>
    <row r="31" spans="1:3" x14ac:dyDescent="0.2">
      <c r="A31" s="49">
        <v>371</v>
      </c>
      <c r="B31" s="50" t="s">
        <v>155</v>
      </c>
      <c r="C31" t="s">
        <v>126</v>
      </c>
    </row>
    <row r="32" spans="1:3" x14ac:dyDescent="0.2">
      <c r="A32" s="49">
        <v>372</v>
      </c>
      <c r="B32" s="50" t="s">
        <v>156</v>
      </c>
      <c r="C32" t="s">
        <v>126</v>
      </c>
    </row>
    <row r="33" spans="1:3" x14ac:dyDescent="0.2">
      <c r="A33" s="49">
        <v>387</v>
      </c>
      <c r="B33" s="50" t="s">
        <v>157</v>
      </c>
      <c r="C33" t="s">
        <v>126</v>
      </c>
    </row>
    <row r="34" spans="1:3" x14ac:dyDescent="0.2">
      <c r="A34" s="49">
        <v>401</v>
      </c>
      <c r="B34" s="50" t="s">
        <v>158</v>
      </c>
      <c r="C34" t="s">
        <v>126</v>
      </c>
    </row>
    <row r="35" spans="1:3" x14ac:dyDescent="0.2">
      <c r="A35" s="49">
        <v>402</v>
      </c>
      <c r="B35" s="50" t="s">
        <v>159</v>
      </c>
      <c r="C35" t="s">
        <v>126</v>
      </c>
    </row>
    <row r="36" spans="1:3" x14ac:dyDescent="0.2">
      <c r="A36" s="49">
        <v>404</v>
      </c>
      <c r="B36" s="50" t="s">
        <v>160</v>
      </c>
      <c r="C36" t="s">
        <v>126</v>
      </c>
    </row>
    <row r="37" spans="1:3" x14ac:dyDescent="0.2">
      <c r="A37" s="51">
        <v>430</v>
      </c>
      <c r="B37" s="50" t="s">
        <v>161</v>
      </c>
      <c r="C37" t="s">
        <v>126</v>
      </c>
    </row>
    <row r="38" spans="1:3" x14ac:dyDescent="0.2">
      <c r="A38" s="49">
        <v>431</v>
      </c>
      <c r="B38" s="50" t="s">
        <v>162</v>
      </c>
      <c r="C38" t="s">
        <v>126</v>
      </c>
    </row>
    <row r="39" spans="1:3" x14ac:dyDescent="0.2">
      <c r="A39" s="49">
        <v>432</v>
      </c>
      <c r="B39" s="50" t="s">
        <v>163</v>
      </c>
      <c r="C39" t="s">
        <v>126</v>
      </c>
    </row>
    <row r="40" spans="1:3" x14ac:dyDescent="0.2">
      <c r="A40" s="49">
        <v>435</v>
      </c>
      <c r="B40" s="50" t="s">
        <v>164</v>
      </c>
      <c r="C40" t="s">
        <v>126</v>
      </c>
    </row>
    <row r="41" spans="1:3" x14ac:dyDescent="0.2">
      <c r="A41" s="49">
        <v>438</v>
      </c>
      <c r="B41" s="50" t="s">
        <v>165</v>
      </c>
      <c r="C41" t="s">
        <v>126</v>
      </c>
    </row>
    <row r="42" spans="1:3" x14ac:dyDescent="0.2">
      <c r="A42" s="49">
        <v>439</v>
      </c>
      <c r="B42" s="50" t="s">
        <v>166</v>
      </c>
      <c r="C42" t="s">
        <v>126</v>
      </c>
    </row>
    <row r="43" spans="1:3" x14ac:dyDescent="0.2">
      <c r="A43" s="49">
        <v>441</v>
      </c>
      <c r="B43" s="50" t="s">
        <v>167</v>
      </c>
      <c r="C43" t="s">
        <v>126</v>
      </c>
    </row>
    <row r="44" spans="1:3" x14ac:dyDescent="0.2">
      <c r="A44" s="49">
        <v>442</v>
      </c>
      <c r="B44" s="50" t="s">
        <v>168</v>
      </c>
      <c r="C44" t="s">
        <v>126</v>
      </c>
    </row>
    <row r="45" spans="1:3" x14ac:dyDescent="0.2">
      <c r="A45" s="49">
        <v>455</v>
      </c>
      <c r="B45" s="50" t="s">
        <v>169</v>
      </c>
      <c r="C45" t="s">
        <v>126</v>
      </c>
    </row>
    <row r="46" spans="1:3" x14ac:dyDescent="0.2">
      <c r="A46" s="49">
        <v>468</v>
      </c>
      <c r="B46" s="50" t="s">
        <v>170</v>
      </c>
      <c r="C46" t="s">
        <v>126</v>
      </c>
    </row>
    <row r="47" spans="1:3" x14ac:dyDescent="0.2">
      <c r="A47" s="49">
        <v>471</v>
      </c>
      <c r="B47" s="50" t="s">
        <v>171</v>
      </c>
      <c r="C47" t="s">
        <v>126</v>
      </c>
    </row>
    <row r="48" spans="1:3" x14ac:dyDescent="0.2">
      <c r="A48" s="49">
        <v>472</v>
      </c>
      <c r="B48" s="50" t="s">
        <v>172</v>
      </c>
      <c r="C48" t="s">
        <v>126</v>
      </c>
    </row>
    <row r="49" spans="1:3" x14ac:dyDescent="0.2">
      <c r="A49" s="49">
        <v>487</v>
      </c>
      <c r="B49" s="50" t="s">
        <v>173</v>
      </c>
      <c r="C49" t="s">
        <v>126</v>
      </c>
    </row>
    <row r="50" spans="1:3" x14ac:dyDescent="0.2">
      <c r="A50" s="49">
        <v>501</v>
      </c>
      <c r="B50" s="50" t="s">
        <v>174</v>
      </c>
      <c r="C50" t="s">
        <v>126</v>
      </c>
    </row>
    <row r="51" spans="1:3" x14ac:dyDescent="0.2">
      <c r="A51" s="49">
        <v>502</v>
      </c>
      <c r="B51" s="50" t="s">
        <v>175</v>
      </c>
      <c r="C51" t="s">
        <v>126</v>
      </c>
    </row>
    <row r="52" spans="1:3" x14ac:dyDescent="0.2">
      <c r="A52" s="49">
        <v>504</v>
      </c>
      <c r="B52" s="50" t="s">
        <v>176</v>
      </c>
      <c r="C52" t="s">
        <v>126</v>
      </c>
    </row>
    <row r="53" spans="1:3" x14ac:dyDescent="0.2">
      <c r="A53" s="51">
        <v>530</v>
      </c>
      <c r="B53" s="50" t="s">
        <v>177</v>
      </c>
      <c r="C53" t="s">
        <v>126</v>
      </c>
    </row>
    <row r="54" spans="1:3" x14ac:dyDescent="0.2">
      <c r="A54" s="49">
        <v>531</v>
      </c>
      <c r="B54" s="50" t="s">
        <v>178</v>
      </c>
      <c r="C54" t="s">
        <v>126</v>
      </c>
    </row>
    <row r="55" spans="1:3" x14ac:dyDescent="0.2">
      <c r="A55" s="49">
        <v>532</v>
      </c>
      <c r="B55" s="50" t="s">
        <v>179</v>
      </c>
      <c r="C55" t="s">
        <v>126</v>
      </c>
    </row>
    <row r="56" spans="1:3" x14ac:dyDescent="0.2">
      <c r="A56" s="49">
        <v>535</v>
      </c>
      <c r="B56" s="50" t="s">
        <v>180</v>
      </c>
      <c r="C56" t="s">
        <v>126</v>
      </c>
    </row>
    <row r="57" spans="1:3" x14ac:dyDescent="0.2">
      <c r="A57" s="49">
        <v>538</v>
      </c>
      <c r="B57" s="50" t="s">
        <v>181</v>
      </c>
      <c r="C57" t="s">
        <v>126</v>
      </c>
    </row>
    <row r="58" spans="1:3" x14ac:dyDescent="0.2">
      <c r="A58" s="49">
        <v>539</v>
      </c>
      <c r="B58" s="50" t="s">
        <v>182</v>
      </c>
      <c r="C58" t="s">
        <v>126</v>
      </c>
    </row>
    <row r="59" spans="1:3" x14ac:dyDescent="0.2">
      <c r="A59" s="49">
        <v>541</v>
      </c>
      <c r="B59" s="50" t="s">
        <v>183</v>
      </c>
      <c r="C59" t="s">
        <v>126</v>
      </c>
    </row>
    <row r="60" spans="1:3" x14ac:dyDescent="0.2">
      <c r="A60" s="49">
        <v>542</v>
      </c>
      <c r="B60" s="50" t="s">
        <v>184</v>
      </c>
      <c r="C60" t="s">
        <v>126</v>
      </c>
    </row>
    <row r="61" spans="1:3" x14ac:dyDescent="0.2">
      <c r="A61" s="49">
        <v>555</v>
      </c>
      <c r="B61" s="50" t="s">
        <v>185</v>
      </c>
      <c r="C61" t="s">
        <v>126</v>
      </c>
    </row>
    <row r="62" spans="1:3" x14ac:dyDescent="0.2">
      <c r="A62" s="49">
        <v>568</v>
      </c>
      <c r="B62" s="50" t="s">
        <v>186</v>
      </c>
      <c r="C62" t="s">
        <v>126</v>
      </c>
    </row>
    <row r="63" spans="1:3" x14ac:dyDescent="0.2">
      <c r="A63" s="49">
        <v>571</v>
      </c>
      <c r="B63" s="50" t="s">
        <v>187</v>
      </c>
      <c r="C63" t="s">
        <v>126</v>
      </c>
    </row>
    <row r="64" spans="1:3" x14ac:dyDescent="0.2">
      <c r="A64" s="49">
        <v>572</v>
      </c>
      <c r="B64" s="50" t="s">
        <v>188</v>
      </c>
      <c r="C64" t="s">
        <v>126</v>
      </c>
    </row>
    <row r="65" spans="1:3" x14ac:dyDescent="0.2">
      <c r="A65" s="49">
        <v>587</v>
      </c>
      <c r="B65" s="50" t="s">
        <v>189</v>
      </c>
      <c r="C65" t="s">
        <v>126</v>
      </c>
    </row>
    <row r="66" spans="1:3" x14ac:dyDescent="0.2">
      <c r="A66" s="49">
        <v>701</v>
      </c>
      <c r="B66" s="50" t="s">
        <v>190</v>
      </c>
      <c r="C66" t="s">
        <v>191</v>
      </c>
    </row>
    <row r="67" spans="1:3" x14ac:dyDescent="0.2">
      <c r="A67" s="49">
        <v>799</v>
      </c>
      <c r="B67" s="50" t="s">
        <v>192</v>
      </c>
      <c r="C67" t="s">
        <v>191</v>
      </c>
    </row>
    <row r="68" spans="1:3" x14ac:dyDescent="0.2">
      <c r="A68" s="49">
        <v>911</v>
      </c>
      <c r="B68" s="50" t="s">
        <v>193</v>
      </c>
      <c r="C68" t="s">
        <v>194</v>
      </c>
    </row>
    <row r="69" spans="1:3" x14ac:dyDescent="0.2">
      <c r="A69" s="49">
        <v>916</v>
      </c>
      <c r="B69" s="50" t="s">
        <v>195</v>
      </c>
      <c r="C69" t="s">
        <v>194</v>
      </c>
    </row>
    <row r="70" spans="1:3" x14ac:dyDescent="0.2">
      <c r="A70" s="49">
        <v>917</v>
      </c>
      <c r="B70" s="50" t="s">
        <v>196</v>
      </c>
      <c r="C70" t="s">
        <v>194</v>
      </c>
    </row>
    <row r="71" spans="1:3" x14ac:dyDescent="0.2">
      <c r="A71" s="49">
        <v>925</v>
      </c>
      <c r="B71" s="50" t="s">
        <v>197</v>
      </c>
      <c r="C71" t="s">
        <v>194</v>
      </c>
    </row>
    <row r="72" spans="1:3" x14ac:dyDescent="0.2">
      <c r="A72" s="49">
        <v>930</v>
      </c>
      <c r="B72" s="50" t="s">
        <v>198</v>
      </c>
      <c r="C72" t="s">
        <v>194</v>
      </c>
    </row>
    <row r="73" spans="1:3" x14ac:dyDescent="0.2">
      <c r="A73" s="49">
        <v>932</v>
      </c>
      <c r="B73" s="50" t="s">
        <v>199</v>
      </c>
      <c r="C73" t="s">
        <v>194</v>
      </c>
    </row>
    <row r="74" spans="1:3" x14ac:dyDescent="0.2">
      <c r="A74" s="49">
        <v>937</v>
      </c>
      <c r="B74" s="50" t="s">
        <v>200</v>
      </c>
      <c r="C74" t="s">
        <v>194</v>
      </c>
    </row>
    <row r="75" spans="1:3" x14ac:dyDescent="0.2">
      <c r="A75" s="49">
        <v>940</v>
      </c>
      <c r="B75" s="50" t="s">
        <v>201</v>
      </c>
      <c r="C75" t="s">
        <v>194</v>
      </c>
    </row>
    <row r="76" spans="1:3" x14ac:dyDescent="0.2">
      <c r="A76" s="49">
        <v>959</v>
      </c>
      <c r="B76" s="52" t="s">
        <v>202</v>
      </c>
      <c r="C76" t="s">
        <v>194</v>
      </c>
    </row>
    <row r="77" spans="1:3" x14ac:dyDescent="0.2">
      <c r="A77" s="49">
        <v>960</v>
      </c>
      <c r="B77" s="52" t="s">
        <v>203</v>
      </c>
      <c r="C77" t="s">
        <v>194</v>
      </c>
    </row>
    <row r="78" spans="1:3" x14ac:dyDescent="0.2">
      <c r="A78" s="49">
        <v>971</v>
      </c>
      <c r="B78" s="50" t="s">
        <v>204</v>
      </c>
      <c r="C78" t="s">
        <v>194</v>
      </c>
    </row>
    <row r="79" spans="1:3" x14ac:dyDescent="0.2">
      <c r="A79" s="51">
        <v>1030</v>
      </c>
      <c r="B79" s="50" t="s">
        <v>205</v>
      </c>
      <c r="C79" t="s">
        <v>206</v>
      </c>
    </row>
    <row r="80" spans="1:3" x14ac:dyDescent="0.2">
      <c r="A80" s="51">
        <v>1040</v>
      </c>
      <c r="B80" s="50" t="s">
        <v>207</v>
      </c>
      <c r="C80" t="s">
        <v>206</v>
      </c>
    </row>
    <row r="81" spans="1:3" x14ac:dyDescent="0.2">
      <c r="A81" s="51">
        <v>1041</v>
      </c>
      <c r="B81" s="50" t="s">
        <v>208</v>
      </c>
      <c r="C81" t="s">
        <v>206</v>
      </c>
    </row>
    <row r="82" spans="1:3" x14ac:dyDescent="0.2">
      <c r="A82" s="53">
        <v>1043</v>
      </c>
      <c r="B82" s="54" t="s">
        <v>209</v>
      </c>
      <c r="C82" t="s">
        <v>206</v>
      </c>
    </row>
    <row r="83" spans="1:3" x14ac:dyDescent="0.2">
      <c r="A83" s="51">
        <v>1046</v>
      </c>
      <c r="B83" s="50" t="s">
        <v>210</v>
      </c>
      <c r="C83" t="s">
        <v>206</v>
      </c>
    </row>
    <row r="84" spans="1:3" x14ac:dyDescent="0.2">
      <c r="A84" s="51">
        <v>1060</v>
      </c>
      <c r="B84" s="50" t="s">
        <v>211</v>
      </c>
      <c r="C84" t="s">
        <v>206</v>
      </c>
    </row>
    <row r="85" spans="1:3" x14ac:dyDescent="0.2">
      <c r="A85" s="51">
        <v>1062</v>
      </c>
      <c r="B85" s="50" t="s">
        <v>212</v>
      </c>
      <c r="C85" t="s">
        <v>206</v>
      </c>
    </row>
    <row r="86" spans="1:3" x14ac:dyDescent="0.2">
      <c r="A86" s="51">
        <v>1301</v>
      </c>
      <c r="B86" s="50" t="s">
        <v>213</v>
      </c>
      <c r="C86" t="s">
        <v>214</v>
      </c>
    </row>
    <row r="87" spans="1:3" x14ac:dyDescent="0.2">
      <c r="A87" s="51">
        <v>1302</v>
      </c>
      <c r="B87" s="50" t="s">
        <v>215</v>
      </c>
      <c r="C87" t="s">
        <v>214</v>
      </c>
    </row>
    <row r="88" spans="1:3" x14ac:dyDescent="0.2">
      <c r="A88" s="51">
        <v>1303</v>
      </c>
      <c r="B88" s="50" t="s">
        <v>216</v>
      </c>
      <c r="C88" t="s">
        <v>214</v>
      </c>
    </row>
    <row r="89" spans="1:3" x14ac:dyDescent="0.2">
      <c r="A89" s="51">
        <v>1304</v>
      </c>
      <c r="B89" s="50" t="s">
        <v>217</v>
      </c>
      <c r="C89" t="s">
        <v>214</v>
      </c>
    </row>
    <row r="90" spans="1:3" x14ac:dyDescent="0.2">
      <c r="A90" s="51">
        <v>1310</v>
      </c>
      <c r="B90" s="50" t="s">
        <v>218</v>
      </c>
      <c r="C90" t="s">
        <v>214</v>
      </c>
    </row>
    <row r="91" spans="1:3" x14ac:dyDescent="0.2">
      <c r="A91" s="55">
        <v>1315</v>
      </c>
      <c r="B91" s="50" t="s">
        <v>219</v>
      </c>
      <c r="C91" t="s">
        <v>214</v>
      </c>
    </row>
    <row r="92" spans="1:3" x14ac:dyDescent="0.2">
      <c r="A92" s="51">
        <v>1316</v>
      </c>
      <c r="B92" s="52" t="s">
        <v>220</v>
      </c>
      <c r="C92" t="s">
        <v>214</v>
      </c>
    </row>
    <row r="93" spans="1:3" x14ac:dyDescent="0.2">
      <c r="A93" s="51">
        <v>1320</v>
      </c>
      <c r="B93" s="50" t="s">
        <v>221</v>
      </c>
      <c r="C93" t="s">
        <v>214</v>
      </c>
    </row>
    <row r="94" spans="1:3" x14ac:dyDescent="0.2">
      <c r="A94" s="51">
        <v>1321</v>
      </c>
      <c r="B94" s="50" t="s">
        <v>222</v>
      </c>
      <c r="C94" t="s">
        <v>214</v>
      </c>
    </row>
    <row r="95" spans="1:3" x14ac:dyDescent="0.2">
      <c r="A95" s="51">
        <v>1322</v>
      </c>
      <c r="B95" s="50" t="s">
        <v>223</v>
      </c>
      <c r="C95" t="s">
        <v>214</v>
      </c>
    </row>
    <row r="96" spans="1:3" x14ac:dyDescent="0.2">
      <c r="A96" s="51">
        <v>1330</v>
      </c>
      <c r="B96" s="50" t="s">
        <v>224</v>
      </c>
      <c r="C96" t="s">
        <v>214</v>
      </c>
    </row>
    <row r="97" spans="1:3" x14ac:dyDescent="0.2">
      <c r="A97" s="51">
        <v>1399</v>
      </c>
      <c r="B97" s="50" t="s">
        <v>225</v>
      </c>
      <c r="C97" t="s">
        <v>214</v>
      </c>
    </row>
    <row r="98" spans="1:3" x14ac:dyDescent="0.2">
      <c r="A98" s="51">
        <v>1401</v>
      </c>
      <c r="B98" s="50" t="s">
        <v>226</v>
      </c>
      <c r="C98" t="s">
        <v>227</v>
      </c>
    </row>
    <row r="99" spans="1:3" x14ac:dyDescent="0.2">
      <c r="A99" s="51">
        <v>1408</v>
      </c>
      <c r="B99" s="50" t="s">
        <v>228</v>
      </c>
      <c r="C99" t="s">
        <v>227</v>
      </c>
    </row>
    <row r="100" spans="1:3" x14ac:dyDescent="0.2">
      <c r="A100" s="51">
        <v>1501</v>
      </c>
      <c r="B100" s="50" t="s">
        <v>229</v>
      </c>
      <c r="C100" t="s">
        <v>214</v>
      </c>
    </row>
    <row r="101" spans="1:3" x14ac:dyDescent="0.2">
      <c r="A101" s="51">
        <v>1510</v>
      </c>
      <c r="B101" s="50" t="s">
        <v>230</v>
      </c>
      <c r="C101" t="s">
        <v>214</v>
      </c>
    </row>
    <row r="102" spans="1:3" x14ac:dyDescent="0.2">
      <c r="A102" s="49">
        <v>1590</v>
      </c>
      <c r="B102" s="50" t="s">
        <v>231</v>
      </c>
      <c r="C102" t="s">
        <v>214</v>
      </c>
    </row>
    <row r="103" spans="1:3" x14ac:dyDescent="0.2">
      <c r="A103" s="56">
        <v>1601</v>
      </c>
      <c r="B103" s="52" t="s">
        <v>232</v>
      </c>
      <c r="C103" t="s">
        <v>233</v>
      </c>
    </row>
    <row r="104" spans="1:3" x14ac:dyDescent="0.2">
      <c r="A104" s="56">
        <v>1602</v>
      </c>
      <c r="B104" s="52" t="s">
        <v>234</v>
      </c>
      <c r="C104" t="s">
        <v>233</v>
      </c>
    </row>
    <row r="105" spans="1:3" x14ac:dyDescent="0.2">
      <c r="A105" s="56">
        <v>1603</v>
      </c>
      <c r="B105" s="52" t="s">
        <v>235</v>
      </c>
      <c r="C105" t="s">
        <v>233</v>
      </c>
    </row>
    <row r="106" spans="1:3" x14ac:dyDescent="0.2">
      <c r="A106" s="57">
        <v>1604</v>
      </c>
      <c r="B106" s="58" t="s">
        <v>236</v>
      </c>
      <c r="C106" t="s">
        <v>233</v>
      </c>
    </row>
    <row r="107" spans="1:3" x14ac:dyDescent="0.2">
      <c r="A107" s="57">
        <v>1605</v>
      </c>
      <c r="B107" s="58" t="s">
        <v>237</v>
      </c>
      <c r="C107" t="s">
        <v>233</v>
      </c>
    </row>
    <row r="108" spans="1:3" x14ac:dyDescent="0.2">
      <c r="A108" s="56">
        <v>1606</v>
      </c>
      <c r="B108" s="50" t="s">
        <v>238</v>
      </c>
      <c r="C108" t="s">
        <v>233</v>
      </c>
    </row>
    <row r="109" spans="1:3" x14ac:dyDescent="0.2">
      <c r="A109" s="56">
        <v>1610</v>
      </c>
      <c r="B109" s="50" t="s">
        <v>239</v>
      </c>
      <c r="C109" t="s">
        <v>233</v>
      </c>
    </row>
    <row r="110" spans="1:3" x14ac:dyDescent="0.2">
      <c r="A110" s="56">
        <v>1611</v>
      </c>
      <c r="B110" s="50" t="s">
        <v>240</v>
      </c>
      <c r="C110" t="s">
        <v>233</v>
      </c>
    </row>
    <row r="111" spans="1:3" x14ac:dyDescent="0.2">
      <c r="A111" s="56">
        <v>1612</v>
      </c>
      <c r="B111" s="50" t="s">
        <v>241</v>
      </c>
      <c r="C111" t="s">
        <v>233</v>
      </c>
    </row>
    <row r="112" spans="1:3" x14ac:dyDescent="0.2">
      <c r="A112" s="56">
        <v>1614</v>
      </c>
      <c r="B112" s="50" t="s">
        <v>242</v>
      </c>
      <c r="C112" t="s">
        <v>233</v>
      </c>
    </row>
    <row r="113" spans="1:3" x14ac:dyDescent="0.2">
      <c r="A113" s="51">
        <v>2001</v>
      </c>
      <c r="B113" s="50" t="s">
        <v>243</v>
      </c>
      <c r="C113" t="s">
        <v>244</v>
      </c>
    </row>
    <row r="114" spans="1:3" x14ac:dyDescent="0.2">
      <c r="A114" s="51">
        <v>2002</v>
      </c>
      <c r="B114" s="50" t="s">
        <v>245</v>
      </c>
      <c r="C114" t="s">
        <v>244</v>
      </c>
    </row>
    <row r="115" spans="1:3" x14ac:dyDescent="0.2">
      <c r="A115" s="51">
        <v>2009</v>
      </c>
      <c r="B115" s="50" t="s">
        <v>246</v>
      </c>
      <c r="C115" t="s">
        <v>247</v>
      </c>
    </row>
    <row r="116" spans="1:3" x14ac:dyDescent="0.2">
      <c r="A116" s="51">
        <v>2012</v>
      </c>
      <c r="B116" s="50" t="s">
        <v>248</v>
      </c>
      <c r="C116" t="s">
        <v>247</v>
      </c>
    </row>
    <row r="117" spans="1:3" x14ac:dyDescent="0.2">
      <c r="A117" s="53">
        <v>2014</v>
      </c>
      <c r="B117" s="54" t="s">
        <v>249</v>
      </c>
      <c r="C117" t="s">
        <v>247</v>
      </c>
    </row>
    <row r="118" spans="1:3" x14ac:dyDescent="0.2">
      <c r="A118" s="51">
        <v>2017</v>
      </c>
      <c r="B118" s="50" t="s">
        <v>250</v>
      </c>
      <c r="C118" t="s">
        <v>247</v>
      </c>
    </row>
    <row r="119" spans="1:3" x14ac:dyDescent="0.2">
      <c r="A119" s="51">
        <v>2021</v>
      </c>
      <c r="B119" s="50" t="s">
        <v>251</v>
      </c>
      <c r="C119" t="s">
        <v>247</v>
      </c>
    </row>
    <row r="120" spans="1:3" x14ac:dyDescent="0.2">
      <c r="A120" s="51">
        <v>2033</v>
      </c>
      <c r="B120" s="50" t="s">
        <v>252</v>
      </c>
      <c r="C120" t="s">
        <v>247</v>
      </c>
    </row>
    <row r="121" spans="1:3" x14ac:dyDescent="0.2">
      <c r="A121" s="51">
        <v>2040</v>
      </c>
      <c r="B121" s="50" t="s">
        <v>253</v>
      </c>
      <c r="C121" t="s">
        <v>254</v>
      </c>
    </row>
    <row r="122" spans="1:3" x14ac:dyDescent="0.2">
      <c r="A122" s="59">
        <v>2047</v>
      </c>
      <c r="B122" s="54" t="s">
        <v>255</v>
      </c>
      <c r="C122" t="s">
        <v>254</v>
      </c>
    </row>
    <row r="123" spans="1:3" x14ac:dyDescent="0.2">
      <c r="A123" s="51">
        <v>2070</v>
      </c>
      <c r="B123" s="50" t="s">
        <v>256</v>
      </c>
      <c r="C123" t="s">
        <v>247</v>
      </c>
    </row>
    <row r="124" spans="1:3" x14ac:dyDescent="0.2">
      <c r="A124" s="51">
        <v>2121</v>
      </c>
      <c r="B124" s="50" t="s">
        <v>257</v>
      </c>
      <c r="C124" t="s">
        <v>244</v>
      </c>
    </row>
    <row r="125" spans="1:3" x14ac:dyDescent="0.2">
      <c r="A125" s="51">
        <v>2202</v>
      </c>
      <c r="B125" s="50" t="s">
        <v>258</v>
      </c>
      <c r="C125" t="s">
        <v>247</v>
      </c>
    </row>
    <row r="126" spans="1:3" x14ac:dyDescent="0.2">
      <c r="A126" s="51">
        <v>2205</v>
      </c>
      <c r="B126" s="50" t="s">
        <v>259</v>
      </c>
      <c r="C126" t="s">
        <v>247</v>
      </c>
    </row>
    <row r="127" spans="1:3" x14ac:dyDescent="0.2">
      <c r="A127" s="51">
        <v>2230</v>
      </c>
      <c r="B127" s="50" t="s">
        <v>260</v>
      </c>
      <c r="C127" t="s">
        <v>247</v>
      </c>
    </row>
    <row r="128" spans="1:3" x14ac:dyDescent="0.2">
      <c r="A128" s="51">
        <v>2300</v>
      </c>
      <c r="B128" s="50" t="s">
        <v>261</v>
      </c>
      <c r="C128" t="s">
        <v>247</v>
      </c>
    </row>
    <row r="129" spans="1:3" x14ac:dyDescent="0.2">
      <c r="A129" s="51">
        <v>2601</v>
      </c>
      <c r="B129" s="50" t="s">
        <v>262</v>
      </c>
      <c r="C129" t="s">
        <v>247</v>
      </c>
    </row>
    <row r="130" spans="1:3" x14ac:dyDescent="0.2">
      <c r="A130" s="49">
        <v>2650</v>
      </c>
      <c r="B130" s="50" t="s">
        <v>263</v>
      </c>
      <c r="C130" t="s">
        <v>247</v>
      </c>
    </row>
    <row r="131" spans="1:3" x14ac:dyDescent="0.2">
      <c r="A131" s="51">
        <v>2655</v>
      </c>
      <c r="B131" s="52" t="s">
        <v>264</v>
      </c>
      <c r="C131" t="s">
        <v>247</v>
      </c>
    </row>
    <row r="132" spans="1:3" x14ac:dyDescent="0.2">
      <c r="A132" s="51">
        <v>2905</v>
      </c>
      <c r="B132" s="50" t="s">
        <v>265</v>
      </c>
      <c r="C132" t="s">
        <v>247</v>
      </c>
    </row>
    <row r="133" spans="1:3" x14ac:dyDescent="0.2">
      <c r="A133" s="49">
        <v>2906</v>
      </c>
      <c r="B133" s="52" t="s">
        <v>266</v>
      </c>
      <c r="C133" t="s">
        <v>247</v>
      </c>
    </row>
    <row r="134" spans="1:3" x14ac:dyDescent="0.2">
      <c r="A134" s="51">
        <v>2911</v>
      </c>
      <c r="B134" s="50" t="s">
        <v>267</v>
      </c>
      <c r="C134" t="s">
        <v>244</v>
      </c>
    </row>
    <row r="135" spans="1:3" x14ac:dyDescent="0.2">
      <c r="A135" s="49">
        <v>2977</v>
      </c>
      <c r="B135" s="50" t="s">
        <v>268</v>
      </c>
      <c r="C135" t="s">
        <v>244</v>
      </c>
    </row>
    <row r="136" spans="1:3" x14ac:dyDescent="0.2">
      <c r="A136" s="51">
        <v>2993</v>
      </c>
      <c r="B136" s="50" t="s">
        <v>269</v>
      </c>
      <c r="C136" t="s">
        <v>244</v>
      </c>
    </row>
    <row r="137" spans="1:3" x14ac:dyDescent="0.2">
      <c r="A137" s="51">
        <v>2999</v>
      </c>
      <c r="B137" s="50" t="s">
        <v>270</v>
      </c>
      <c r="C137" t="s">
        <v>247</v>
      </c>
    </row>
    <row r="138" spans="1:3" x14ac:dyDescent="0.2">
      <c r="A138" s="51">
        <v>3001</v>
      </c>
      <c r="B138" s="50" t="s">
        <v>271</v>
      </c>
      <c r="C138" t="s">
        <v>272</v>
      </c>
    </row>
    <row r="139" spans="1:3" x14ac:dyDescent="0.2">
      <c r="A139" s="49">
        <v>3103</v>
      </c>
      <c r="B139" s="50" t="s">
        <v>273</v>
      </c>
      <c r="C139" t="s">
        <v>272</v>
      </c>
    </row>
    <row r="140" spans="1:3" x14ac:dyDescent="0.2">
      <c r="A140" s="53">
        <v>3105</v>
      </c>
      <c r="B140" s="54" t="s">
        <v>274</v>
      </c>
      <c r="C140" t="s">
        <v>272</v>
      </c>
    </row>
    <row r="141" spans="1:3" x14ac:dyDescent="0.2">
      <c r="A141" s="51">
        <v>3201</v>
      </c>
      <c r="B141" s="50" t="s">
        <v>275</v>
      </c>
      <c r="C141" t="s">
        <v>272</v>
      </c>
    </row>
    <row r="142" spans="1:3" x14ac:dyDescent="0.2">
      <c r="A142" s="51">
        <v>3206</v>
      </c>
      <c r="B142" s="50" t="s">
        <v>276</v>
      </c>
      <c r="C142" t="s">
        <v>272</v>
      </c>
    </row>
    <row r="143" spans="1:3" x14ac:dyDescent="0.2">
      <c r="A143" s="51">
        <v>3401</v>
      </c>
      <c r="B143" s="50" t="s">
        <v>277</v>
      </c>
      <c r="C143" t="s">
        <v>272</v>
      </c>
    </row>
    <row r="144" spans="1:3" x14ac:dyDescent="0.2">
      <c r="A144" s="51">
        <v>4001</v>
      </c>
      <c r="B144" s="50" t="s">
        <v>278</v>
      </c>
      <c r="C144" t="s">
        <v>247</v>
      </c>
    </row>
    <row r="145" spans="1:3" x14ac:dyDescent="0.2">
      <c r="A145" s="51">
        <v>4003</v>
      </c>
      <c r="B145" s="50" t="s">
        <v>279</v>
      </c>
      <c r="C145" t="s">
        <v>247</v>
      </c>
    </row>
    <row r="146" spans="1:3" x14ac:dyDescent="0.2">
      <c r="A146" s="51">
        <v>4010</v>
      </c>
      <c r="B146" s="50" t="s">
        <v>280</v>
      </c>
      <c r="C146" t="s">
        <v>247</v>
      </c>
    </row>
    <row r="147" spans="1:3" x14ac:dyDescent="0.2">
      <c r="A147" s="51">
        <v>4011</v>
      </c>
      <c r="B147" s="50" t="s">
        <v>281</v>
      </c>
      <c r="C147" t="s">
        <v>247</v>
      </c>
    </row>
    <row r="148" spans="1:3" x14ac:dyDescent="0.2">
      <c r="A148" s="60">
        <v>4012</v>
      </c>
      <c r="B148" s="50" t="s">
        <v>282</v>
      </c>
      <c r="C148" t="s">
        <v>247</v>
      </c>
    </row>
    <row r="149" spans="1:3" x14ac:dyDescent="0.2">
      <c r="A149" s="51">
        <v>4015</v>
      </c>
      <c r="B149" s="50" t="s">
        <v>283</v>
      </c>
      <c r="C149" t="s">
        <v>247</v>
      </c>
    </row>
    <row r="150" spans="1:3" x14ac:dyDescent="0.2">
      <c r="A150" s="49">
        <v>4016</v>
      </c>
      <c r="B150" s="50" t="s">
        <v>284</v>
      </c>
      <c r="C150" t="s">
        <v>247</v>
      </c>
    </row>
    <row r="151" spans="1:3" x14ac:dyDescent="0.2">
      <c r="A151" s="49">
        <v>4026</v>
      </c>
      <c r="B151" s="50" t="s">
        <v>285</v>
      </c>
      <c r="C151" t="s">
        <v>247</v>
      </c>
    </row>
    <row r="152" spans="1:3" x14ac:dyDescent="0.2">
      <c r="A152" s="51">
        <v>4028</v>
      </c>
      <c r="B152" s="50" t="s">
        <v>286</v>
      </c>
      <c r="C152" t="s">
        <v>247</v>
      </c>
    </row>
    <row r="153" spans="1:3" x14ac:dyDescent="0.2">
      <c r="A153" s="59">
        <v>4076</v>
      </c>
      <c r="B153" s="54" t="s">
        <v>287</v>
      </c>
      <c r="C153" t="s">
        <v>254</v>
      </c>
    </row>
    <row r="154" spans="1:3" x14ac:dyDescent="0.2">
      <c r="A154" s="51">
        <v>4099</v>
      </c>
      <c r="B154" s="50" t="s">
        <v>288</v>
      </c>
      <c r="C154" t="s">
        <v>247</v>
      </c>
    </row>
    <row r="155" spans="1:3" x14ac:dyDescent="0.2">
      <c r="A155" s="51">
        <v>4110</v>
      </c>
      <c r="B155" s="50" t="s">
        <v>289</v>
      </c>
      <c r="C155" t="s">
        <v>247</v>
      </c>
    </row>
    <row r="156" spans="1:3" x14ac:dyDescent="0.2">
      <c r="A156" s="49">
        <v>4113</v>
      </c>
      <c r="B156" s="50" t="s">
        <v>290</v>
      </c>
      <c r="C156" t="s">
        <v>247</v>
      </c>
    </row>
    <row r="157" spans="1:3" x14ac:dyDescent="0.2">
      <c r="A157" s="49">
        <v>4118</v>
      </c>
      <c r="B157" s="52" t="s">
        <v>291</v>
      </c>
      <c r="C157" t="s">
        <v>247</v>
      </c>
    </row>
    <row r="158" spans="1:3" x14ac:dyDescent="0.2">
      <c r="A158" s="51">
        <v>4130</v>
      </c>
      <c r="B158" s="50" t="s">
        <v>292</v>
      </c>
      <c r="C158" t="s">
        <v>247</v>
      </c>
    </row>
    <row r="159" spans="1:3" x14ac:dyDescent="0.2">
      <c r="A159" s="51">
        <v>4202</v>
      </c>
      <c r="B159" s="50" t="s">
        <v>293</v>
      </c>
      <c r="C159" t="s">
        <v>247</v>
      </c>
    </row>
    <row r="160" spans="1:3" x14ac:dyDescent="0.2">
      <c r="A160" s="51">
        <v>4203</v>
      </c>
      <c r="B160" s="50" t="s">
        <v>294</v>
      </c>
      <c r="C160" t="s">
        <v>194</v>
      </c>
    </row>
    <row r="161" spans="1:3" x14ac:dyDescent="0.2">
      <c r="A161" s="51">
        <v>4508</v>
      </c>
      <c r="B161" s="50" t="s">
        <v>295</v>
      </c>
      <c r="C161" t="s">
        <v>247</v>
      </c>
    </row>
    <row r="162" spans="1:3" x14ac:dyDescent="0.2">
      <c r="A162" s="51">
        <v>4923</v>
      </c>
      <c r="B162" s="50" t="s">
        <v>296</v>
      </c>
      <c r="C162" t="s">
        <v>247</v>
      </c>
    </row>
    <row r="163" spans="1:3" x14ac:dyDescent="0.2">
      <c r="A163" s="51">
        <v>4965</v>
      </c>
      <c r="B163" s="50" t="s">
        <v>297</v>
      </c>
      <c r="C163" t="s">
        <v>194</v>
      </c>
    </row>
    <row r="164" spans="1:3" x14ac:dyDescent="0.2">
      <c r="A164" s="51">
        <v>4966</v>
      </c>
      <c r="B164" s="50" t="s">
        <v>298</v>
      </c>
      <c r="C164" t="s">
        <v>194</v>
      </c>
    </row>
    <row r="165" spans="1:3" x14ac:dyDescent="0.2">
      <c r="A165" s="51">
        <v>4967</v>
      </c>
      <c r="B165" s="50" t="s">
        <v>299</v>
      </c>
      <c r="C165" t="s">
        <v>194</v>
      </c>
    </row>
    <row r="166" spans="1:3" x14ac:dyDescent="0.2">
      <c r="A166" s="51">
        <v>4968</v>
      </c>
      <c r="B166" s="50" t="s">
        <v>300</v>
      </c>
      <c r="C166" t="s">
        <v>194</v>
      </c>
    </row>
    <row r="167" spans="1:3" x14ac:dyDescent="0.2">
      <c r="A167" s="61">
        <v>5001</v>
      </c>
      <c r="B167" s="62" t="s">
        <v>301</v>
      </c>
      <c r="C167" t="s">
        <v>302</v>
      </c>
    </row>
    <row r="168" spans="1:3" x14ac:dyDescent="0.2">
      <c r="A168" s="61">
        <v>5002</v>
      </c>
      <c r="B168" s="62" t="s">
        <v>303</v>
      </c>
      <c r="C168" t="s">
        <v>302</v>
      </c>
    </row>
    <row r="169" spans="1:3" x14ac:dyDescent="0.2">
      <c r="A169" s="61">
        <v>5003</v>
      </c>
      <c r="B169" s="62" t="s">
        <v>304</v>
      </c>
      <c r="C169" t="s">
        <v>302</v>
      </c>
    </row>
    <row r="170" spans="1:3" x14ac:dyDescent="0.2">
      <c r="A170" s="61">
        <v>5004</v>
      </c>
      <c r="B170" s="62" t="s">
        <v>305</v>
      </c>
      <c r="C170" t="s">
        <v>302</v>
      </c>
    </row>
    <row r="171" spans="1:3" x14ac:dyDescent="0.2">
      <c r="A171" s="61">
        <v>5005</v>
      </c>
      <c r="B171" s="62" t="s">
        <v>306</v>
      </c>
      <c r="C171" t="s">
        <v>302</v>
      </c>
    </row>
    <row r="172" spans="1:3" x14ac:dyDescent="0.2">
      <c r="A172" s="61">
        <v>5006</v>
      </c>
      <c r="B172" s="62" t="s">
        <v>307</v>
      </c>
      <c r="C172" t="s">
        <v>302</v>
      </c>
    </row>
    <row r="173" spans="1:3" x14ac:dyDescent="0.2">
      <c r="A173" s="51">
        <v>6327</v>
      </c>
      <c r="B173" s="50" t="s">
        <v>308</v>
      </c>
      <c r="C173" t="s">
        <v>244</v>
      </c>
    </row>
    <row r="174" spans="1:3" x14ac:dyDescent="0.2">
      <c r="A174" s="51">
        <v>6334</v>
      </c>
      <c r="B174" s="50" t="s">
        <v>309</v>
      </c>
      <c r="C174" t="s">
        <v>244</v>
      </c>
    </row>
    <row r="175" spans="1:3" x14ac:dyDescent="0.2">
      <c r="A175" s="51">
        <v>6349</v>
      </c>
      <c r="B175" s="50" t="s">
        <v>310</v>
      </c>
      <c r="C175" t="s">
        <v>272</v>
      </c>
    </row>
    <row r="176" spans="1:3" x14ac:dyDescent="0.2">
      <c r="A176" s="51">
        <v>6708</v>
      </c>
      <c r="B176" s="50" t="s">
        <v>311</v>
      </c>
      <c r="C176" t="s">
        <v>126</v>
      </c>
    </row>
    <row r="177" spans="1:3" x14ac:dyDescent="0.2">
      <c r="A177" s="49">
        <v>6709</v>
      </c>
      <c r="B177" s="50" t="s">
        <v>312</v>
      </c>
      <c r="C177" t="s">
        <v>126</v>
      </c>
    </row>
    <row r="178" spans="1:3" ht="30" customHeight="1" x14ac:dyDescent="0.2">
      <c r="A178" s="63">
        <v>6810</v>
      </c>
      <c r="B178" s="64" t="s">
        <v>313</v>
      </c>
      <c r="C178" t="s">
        <v>247</v>
      </c>
    </row>
    <row r="179" spans="1:3" x14ac:dyDescent="0.2">
      <c r="A179" s="51">
        <v>6811</v>
      </c>
      <c r="B179" s="50" t="s">
        <v>314</v>
      </c>
      <c r="C179" t="s">
        <v>244</v>
      </c>
    </row>
    <row r="180" spans="1:3" x14ac:dyDescent="0.2">
      <c r="A180" s="51">
        <v>6812</v>
      </c>
      <c r="B180" s="52" t="s">
        <v>315</v>
      </c>
      <c r="C180" t="s">
        <v>247</v>
      </c>
    </row>
    <row r="181" spans="1:3" x14ac:dyDescent="0.2">
      <c r="A181" s="60">
        <v>6831</v>
      </c>
      <c r="B181" s="50" t="s">
        <v>316</v>
      </c>
      <c r="C181" t="s">
        <v>247</v>
      </c>
    </row>
    <row r="182" spans="1:3" x14ac:dyDescent="0.2">
      <c r="A182" s="51">
        <v>6850</v>
      </c>
      <c r="B182" s="50" t="s">
        <v>317</v>
      </c>
      <c r="C182" t="s">
        <v>272</v>
      </c>
    </row>
    <row r="183" spans="1:3" x14ac:dyDescent="0.2">
      <c r="A183" s="49">
        <v>7411</v>
      </c>
      <c r="B183" s="50" t="s">
        <v>318</v>
      </c>
      <c r="C183" t="s">
        <v>247</v>
      </c>
    </row>
    <row r="184" spans="1:3" x14ac:dyDescent="0.2">
      <c r="A184" s="51">
        <v>7602</v>
      </c>
      <c r="B184" s="50" t="s">
        <v>319</v>
      </c>
    </row>
    <row r="185" spans="1:3" x14ac:dyDescent="0.2">
      <c r="A185" s="56">
        <v>8024</v>
      </c>
      <c r="B185" s="50" t="s">
        <v>320</v>
      </c>
    </row>
    <row r="186" spans="1:3" x14ac:dyDescent="0.2">
      <c r="A186" s="60">
        <v>8025</v>
      </c>
      <c r="B186" s="50" t="s">
        <v>321</v>
      </c>
      <c r="C186" t="s">
        <v>272</v>
      </c>
    </row>
    <row r="187" spans="1:3" x14ac:dyDescent="0.2">
      <c r="A187" s="60">
        <v>8026</v>
      </c>
      <c r="B187" s="50" t="s">
        <v>322</v>
      </c>
    </row>
    <row r="188" spans="1:3" x14ac:dyDescent="0.2">
      <c r="A188" s="60">
        <v>8027</v>
      </c>
      <c r="B188" s="50" t="s">
        <v>323</v>
      </c>
      <c r="C188" t="s">
        <v>244</v>
      </c>
    </row>
    <row r="189" spans="1:3" x14ac:dyDescent="0.2">
      <c r="A189" s="56">
        <v>8029</v>
      </c>
      <c r="B189" s="50" t="s">
        <v>324</v>
      </c>
    </row>
    <row r="190" spans="1:3" x14ac:dyDescent="0.2">
      <c r="A190" s="56">
        <v>8031</v>
      </c>
      <c r="B190" s="50" t="s">
        <v>325</v>
      </c>
    </row>
    <row r="191" spans="1:3" x14ac:dyDescent="0.2">
      <c r="A191" s="60">
        <v>8033</v>
      </c>
      <c r="B191" s="50" t="s">
        <v>326</v>
      </c>
      <c r="C191" t="s">
        <v>126</v>
      </c>
    </row>
    <row r="192" spans="1:3" x14ac:dyDescent="0.2">
      <c r="A192" s="56">
        <v>8039</v>
      </c>
      <c r="B192" s="50" t="s">
        <v>327</v>
      </c>
    </row>
    <row r="193" spans="1:3" x14ac:dyDescent="0.2">
      <c r="A193" s="56">
        <v>8040</v>
      </c>
      <c r="B193" s="50" t="s">
        <v>328</v>
      </c>
    </row>
    <row r="194" spans="1:3" x14ac:dyDescent="0.2">
      <c r="A194" s="56">
        <v>8044</v>
      </c>
      <c r="B194" s="50" t="s">
        <v>329</v>
      </c>
    </row>
    <row r="195" spans="1:3" x14ac:dyDescent="0.2">
      <c r="A195" s="60">
        <v>8050</v>
      </c>
      <c r="B195" s="50" t="s">
        <v>330</v>
      </c>
    </row>
    <row r="196" spans="1:3" x14ac:dyDescent="0.2">
      <c r="A196" s="56">
        <v>8051</v>
      </c>
      <c r="B196" s="50" t="s">
        <v>331</v>
      </c>
    </row>
    <row r="197" spans="1:3" x14ac:dyDescent="0.2">
      <c r="A197" s="60">
        <v>8083</v>
      </c>
      <c r="B197" s="50" t="s">
        <v>332</v>
      </c>
      <c r="C197" t="s">
        <v>333</v>
      </c>
    </row>
    <row r="198" spans="1:3" x14ac:dyDescent="0.2">
      <c r="A198" s="60">
        <v>8086</v>
      </c>
      <c r="B198" s="50" t="s">
        <v>334</v>
      </c>
      <c r="C198" t="s">
        <v>335</v>
      </c>
    </row>
    <row r="199" spans="1:3" x14ac:dyDescent="0.2">
      <c r="A199" s="60">
        <v>8089</v>
      </c>
      <c r="B199" s="50" t="s">
        <v>336</v>
      </c>
    </row>
    <row r="200" spans="1:3" x14ac:dyDescent="0.2">
      <c r="A200" s="60">
        <v>8098</v>
      </c>
      <c r="B200" s="50" t="s">
        <v>337</v>
      </c>
    </row>
    <row r="201" spans="1:3" x14ac:dyDescent="0.2">
      <c r="A201" s="65">
        <v>8099</v>
      </c>
      <c r="B201" s="66" t="s">
        <v>338</v>
      </c>
    </row>
    <row r="202" spans="1:3" x14ac:dyDescent="0.2">
      <c r="A202" s="60">
        <v>8108</v>
      </c>
      <c r="B202" s="50" t="s">
        <v>339</v>
      </c>
      <c r="C202" t="s">
        <v>340</v>
      </c>
    </row>
    <row r="203" spans="1:3" x14ac:dyDescent="0.2">
      <c r="A203" s="60">
        <v>8111</v>
      </c>
      <c r="B203" s="52" t="s">
        <v>341</v>
      </c>
    </row>
    <row r="204" spans="1:3" x14ac:dyDescent="0.2">
      <c r="A204" s="56">
        <v>8115</v>
      </c>
      <c r="B204" s="50" t="s">
        <v>342</v>
      </c>
    </row>
    <row r="205" spans="1:3" x14ac:dyDescent="0.2">
      <c r="A205" s="60">
        <v>8124</v>
      </c>
      <c r="B205" s="50" t="s">
        <v>343</v>
      </c>
    </row>
    <row r="206" spans="1:3" x14ac:dyDescent="0.2">
      <c r="A206" s="60">
        <v>8126</v>
      </c>
      <c r="B206" s="50" t="s">
        <v>344</v>
      </c>
    </row>
    <row r="207" spans="1:3" x14ac:dyDescent="0.2">
      <c r="A207" s="56">
        <v>8202</v>
      </c>
      <c r="B207" s="50" t="s">
        <v>345</v>
      </c>
    </row>
    <row r="208" spans="1:3" x14ac:dyDescent="0.2">
      <c r="A208" s="60">
        <v>8206</v>
      </c>
      <c r="B208" s="50" t="s">
        <v>346</v>
      </c>
    </row>
    <row r="209" spans="1:3" x14ac:dyDescent="0.2">
      <c r="A209" s="56">
        <v>8208</v>
      </c>
      <c r="B209" s="50" t="s">
        <v>347</v>
      </c>
    </row>
    <row r="210" spans="1:3" x14ac:dyDescent="0.2">
      <c r="A210" s="60">
        <v>8219</v>
      </c>
      <c r="B210" s="50" t="s">
        <v>348</v>
      </c>
    </row>
    <row r="211" spans="1:3" x14ac:dyDescent="0.2">
      <c r="A211" s="67">
        <v>8221</v>
      </c>
      <c r="B211" s="54" t="s">
        <v>349</v>
      </c>
    </row>
    <row r="212" spans="1:3" x14ac:dyDescent="0.2">
      <c r="A212" s="56">
        <v>8224</v>
      </c>
      <c r="B212" s="50" t="s">
        <v>350</v>
      </c>
    </row>
    <row r="213" spans="1:3" x14ac:dyDescent="0.2">
      <c r="A213" s="56">
        <v>8259</v>
      </c>
      <c r="B213" s="50" t="s">
        <v>351</v>
      </c>
    </row>
    <row r="214" spans="1:3" x14ac:dyDescent="0.2">
      <c r="A214" s="60">
        <v>8288</v>
      </c>
      <c r="B214" s="50" t="s">
        <v>352</v>
      </c>
    </row>
    <row r="215" spans="1:3" x14ac:dyDescent="0.2">
      <c r="A215" s="60">
        <v>8297</v>
      </c>
      <c r="B215" s="50" t="s">
        <v>353</v>
      </c>
    </row>
    <row r="216" spans="1:3" x14ac:dyDescent="0.2">
      <c r="A216" s="56">
        <v>8330</v>
      </c>
      <c r="B216" s="50" t="s">
        <v>354</v>
      </c>
    </row>
    <row r="217" spans="1:3" x14ac:dyDescent="0.2">
      <c r="A217" s="56">
        <v>8330</v>
      </c>
      <c r="B217" s="50" t="s">
        <v>354</v>
      </c>
    </row>
    <row r="218" spans="1:3" x14ac:dyDescent="0.2">
      <c r="A218" s="56">
        <v>8346</v>
      </c>
      <c r="B218" s="50" t="s">
        <v>355</v>
      </c>
    </row>
    <row r="219" spans="1:3" x14ac:dyDescent="0.2">
      <c r="A219" s="60">
        <v>8387</v>
      </c>
      <c r="B219" s="50" t="s">
        <v>356</v>
      </c>
      <c r="C219" t="s">
        <v>126</v>
      </c>
    </row>
    <row r="220" spans="1:3" x14ac:dyDescent="0.2">
      <c r="A220" s="60">
        <v>8388</v>
      </c>
      <c r="B220" s="50" t="s">
        <v>357</v>
      </c>
      <c r="C220" t="s">
        <v>194</v>
      </c>
    </row>
    <row r="221" spans="1:3" x14ac:dyDescent="0.2">
      <c r="A221" s="60">
        <v>8389</v>
      </c>
      <c r="B221" s="50" t="s">
        <v>358</v>
      </c>
      <c r="C221" t="s">
        <v>126</v>
      </c>
    </row>
    <row r="222" spans="1:3" x14ac:dyDescent="0.2">
      <c r="A222" s="60">
        <v>8390</v>
      </c>
      <c r="B222" s="50" t="s">
        <v>359</v>
      </c>
      <c r="C222" t="s">
        <v>126</v>
      </c>
    </row>
    <row r="223" spans="1:3" x14ac:dyDescent="0.2">
      <c r="A223" s="60">
        <v>8392</v>
      </c>
      <c r="B223" s="50" t="s">
        <v>360</v>
      </c>
    </row>
    <row r="224" spans="1:3" x14ac:dyDescent="0.2">
      <c r="A224" s="51">
        <v>8655</v>
      </c>
      <c r="B224" s="50" t="s">
        <v>361</v>
      </c>
    </row>
    <row r="225" spans="1:2" x14ac:dyDescent="0.2">
      <c r="A225" s="60">
        <v>8812</v>
      </c>
      <c r="B225" s="50" t="s">
        <v>362</v>
      </c>
    </row>
    <row r="226" spans="1:2" x14ac:dyDescent="0.2">
      <c r="A226" s="60">
        <v>8850</v>
      </c>
      <c r="B226" s="50"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364</v>
      </c>
      <c r="B1" s="52" t="s">
        <v>365</v>
      </c>
      <c r="C1" s="52"/>
      <c r="D1" s="50" t="s">
        <v>123</v>
      </c>
    </row>
    <row r="2" spans="1:4" x14ac:dyDescent="0.2">
      <c r="A2" t="s">
        <v>366</v>
      </c>
      <c r="B2" s="68" t="s">
        <v>367</v>
      </c>
      <c r="D2" t="s">
        <v>125</v>
      </c>
    </row>
    <row r="3" spans="1:4" x14ac:dyDescent="0.2">
      <c r="A3" t="s">
        <v>368</v>
      </c>
      <c r="B3" s="68" t="s">
        <v>369</v>
      </c>
      <c r="C3" s="68" t="b">
        <f>B2=B3</f>
        <v>0</v>
      </c>
      <c r="D3" t="s">
        <v>127</v>
      </c>
    </row>
    <row r="4" spans="1:4" x14ac:dyDescent="0.2">
      <c r="A4" t="s">
        <v>370</v>
      </c>
      <c r="B4" s="68" t="s">
        <v>371</v>
      </c>
      <c r="C4" s="68" t="b">
        <f t="shared" ref="C4:C67" si="0">B3=B4</f>
        <v>0</v>
      </c>
      <c r="D4" t="s">
        <v>128</v>
      </c>
    </row>
    <row r="5" spans="1:4" x14ac:dyDescent="0.2">
      <c r="A5" t="s">
        <v>372</v>
      </c>
      <c r="B5" s="68" t="s">
        <v>373</v>
      </c>
      <c r="C5" s="68" t="b">
        <f t="shared" si="0"/>
        <v>0</v>
      </c>
      <c r="D5" t="s">
        <v>129</v>
      </c>
    </row>
    <row r="6" spans="1:4" x14ac:dyDescent="0.2">
      <c r="A6" t="s">
        <v>374</v>
      </c>
      <c r="B6" s="68" t="s">
        <v>375</v>
      </c>
      <c r="C6" s="68" t="b">
        <f t="shared" si="0"/>
        <v>0</v>
      </c>
      <c r="D6" t="s">
        <v>376</v>
      </c>
    </row>
    <row r="7" spans="1:4" x14ac:dyDescent="0.2">
      <c r="A7" t="s">
        <v>377</v>
      </c>
      <c r="B7" s="68" t="s">
        <v>375</v>
      </c>
      <c r="C7" s="68" t="b">
        <f t="shared" si="0"/>
        <v>1</v>
      </c>
      <c r="D7" t="s">
        <v>376</v>
      </c>
    </row>
    <row r="8" spans="1:4" x14ac:dyDescent="0.2">
      <c r="A8" t="s">
        <v>370</v>
      </c>
      <c r="B8" s="68" t="s">
        <v>378</v>
      </c>
      <c r="C8" s="68" t="b">
        <f t="shared" si="0"/>
        <v>0</v>
      </c>
      <c r="D8" t="s">
        <v>379</v>
      </c>
    </row>
    <row r="9" spans="1:4" x14ac:dyDescent="0.2">
      <c r="A9" t="s">
        <v>380</v>
      </c>
      <c r="B9" s="68" t="s">
        <v>381</v>
      </c>
      <c r="C9" s="68" t="b">
        <f t="shared" si="0"/>
        <v>0</v>
      </c>
      <c r="D9" t="s">
        <v>382</v>
      </c>
    </row>
    <row r="10" spans="1:4" x14ac:dyDescent="0.2">
      <c r="A10" t="s">
        <v>374</v>
      </c>
      <c r="B10" s="68" t="s">
        <v>383</v>
      </c>
      <c r="C10" s="68" t="b">
        <f t="shared" si="0"/>
        <v>0</v>
      </c>
      <c r="D10" t="s">
        <v>133</v>
      </c>
    </row>
    <row r="11" spans="1:4" x14ac:dyDescent="0.2">
      <c r="A11" t="s">
        <v>370</v>
      </c>
      <c r="B11" s="68" t="s">
        <v>384</v>
      </c>
      <c r="C11" s="68" t="b">
        <f t="shared" si="0"/>
        <v>0</v>
      </c>
      <c r="D11" t="s">
        <v>385</v>
      </c>
    </row>
    <row r="12" spans="1:4" x14ac:dyDescent="0.2">
      <c r="A12" t="s">
        <v>377</v>
      </c>
      <c r="B12" s="68" t="s">
        <v>384</v>
      </c>
      <c r="C12" s="68" t="b">
        <f t="shared" si="0"/>
        <v>1</v>
      </c>
      <c r="D12" t="s">
        <v>385</v>
      </c>
    </row>
    <row r="13" spans="1:4" x14ac:dyDescent="0.2">
      <c r="A13" t="s">
        <v>386</v>
      </c>
      <c r="B13" s="68" t="s">
        <v>387</v>
      </c>
      <c r="C13" s="68" t="b">
        <f t="shared" si="0"/>
        <v>0</v>
      </c>
      <c r="D13" t="s">
        <v>388</v>
      </c>
    </row>
    <row r="14" spans="1:4" x14ac:dyDescent="0.2">
      <c r="A14" t="s">
        <v>389</v>
      </c>
      <c r="B14" s="68" t="s">
        <v>390</v>
      </c>
      <c r="C14" s="68" t="b">
        <f t="shared" si="0"/>
        <v>0</v>
      </c>
      <c r="D14" t="s">
        <v>391</v>
      </c>
    </row>
    <row r="15" spans="1:4" x14ac:dyDescent="0.2">
      <c r="A15" t="s">
        <v>370</v>
      </c>
      <c r="B15" s="68" t="s">
        <v>392</v>
      </c>
      <c r="C15" s="68" t="b">
        <f t="shared" si="0"/>
        <v>0</v>
      </c>
      <c r="D15" t="s">
        <v>393</v>
      </c>
    </row>
    <row r="16" spans="1:4" x14ac:dyDescent="0.2">
      <c r="A16" t="s">
        <v>380</v>
      </c>
      <c r="B16" s="68" t="s">
        <v>394</v>
      </c>
      <c r="C16" s="68" t="b">
        <f t="shared" si="0"/>
        <v>0</v>
      </c>
      <c r="D16" t="s">
        <v>395</v>
      </c>
    </row>
    <row r="17" spans="1:4" x14ac:dyDescent="0.2">
      <c r="A17" t="s">
        <v>396</v>
      </c>
      <c r="B17" s="68" t="s">
        <v>397</v>
      </c>
      <c r="C17" s="68" t="b">
        <f t="shared" si="0"/>
        <v>0</v>
      </c>
      <c r="D17" t="s">
        <v>398</v>
      </c>
    </row>
    <row r="18" spans="1:4" x14ac:dyDescent="0.2">
      <c r="A18" t="s">
        <v>372</v>
      </c>
      <c r="B18" s="68" t="s">
        <v>399</v>
      </c>
      <c r="C18" s="68" t="b">
        <f t="shared" si="0"/>
        <v>0</v>
      </c>
      <c r="D18" t="s">
        <v>400</v>
      </c>
    </row>
    <row r="19" spans="1:4" x14ac:dyDescent="0.2">
      <c r="A19" t="s">
        <v>380</v>
      </c>
      <c r="B19" s="68" t="s">
        <v>401</v>
      </c>
      <c r="C19" s="68" t="b">
        <f t="shared" si="0"/>
        <v>0</v>
      </c>
      <c r="D19" t="s">
        <v>402</v>
      </c>
    </row>
    <row r="20" spans="1:4" x14ac:dyDescent="0.2">
      <c r="A20" t="s">
        <v>368</v>
      </c>
      <c r="B20" s="68" t="s">
        <v>403</v>
      </c>
      <c r="C20" s="68" t="b">
        <f t="shared" si="0"/>
        <v>0</v>
      </c>
      <c r="D20" t="s">
        <v>404</v>
      </c>
    </row>
    <row r="21" spans="1:4" x14ac:dyDescent="0.2">
      <c r="A21" t="s">
        <v>368</v>
      </c>
      <c r="B21" s="68" t="s">
        <v>405</v>
      </c>
      <c r="C21" s="68" t="b">
        <f t="shared" si="0"/>
        <v>0</v>
      </c>
      <c r="D21" t="s">
        <v>406</v>
      </c>
    </row>
    <row r="22" spans="1:4" x14ac:dyDescent="0.2">
      <c r="A22" t="s">
        <v>366</v>
      </c>
      <c r="B22" s="68" t="s">
        <v>407</v>
      </c>
      <c r="C22" s="68" t="b">
        <f t="shared" si="0"/>
        <v>0</v>
      </c>
      <c r="D22" t="s">
        <v>144</v>
      </c>
    </row>
    <row r="23" spans="1:4" x14ac:dyDescent="0.2">
      <c r="A23" t="s">
        <v>370</v>
      </c>
      <c r="B23" s="68" t="s">
        <v>408</v>
      </c>
      <c r="C23" s="68" t="b">
        <f t="shared" si="0"/>
        <v>0</v>
      </c>
      <c r="D23" t="s">
        <v>145</v>
      </c>
    </row>
    <row r="24" spans="1:4" x14ac:dyDescent="0.2">
      <c r="A24" t="s">
        <v>372</v>
      </c>
      <c r="B24" s="68" t="s">
        <v>409</v>
      </c>
      <c r="C24" s="68" t="b">
        <f t="shared" si="0"/>
        <v>0</v>
      </c>
      <c r="D24" t="s">
        <v>146</v>
      </c>
    </row>
    <row r="25" spans="1:4" x14ac:dyDescent="0.2">
      <c r="A25" t="s">
        <v>374</v>
      </c>
      <c r="B25" s="68" t="s">
        <v>410</v>
      </c>
      <c r="C25" s="68" t="b">
        <f t="shared" si="0"/>
        <v>0</v>
      </c>
      <c r="D25" t="s">
        <v>411</v>
      </c>
    </row>
    <row r="26" spans="1:4" x14ac:dyDescent="0.2">
      <c r="A26" t="s">
        <v>377</v>
      </c>
      <c r="B26" s="68" t="s">
        <v>410</v>
      </c>
      <c r="C26" s="68" t="b">
        <f t="shared" si="0"/>
        <v>1</v>
      </c>
      <c r="D26" t="s">
        <v>411</v>
      </c>
    </row>
    <row r="27" spans="1:4" x14ac:dyDescent="0.2">
      <c r="A27" t="s">
        <v>370</v>
      </c>
      <c r="B27" s="68" t="s">
        <v>412</v>
      </c>
      <c r="C27" s="68" t="b">
        <f t="shared" si="0"/>
        <v>0</v>
      </c>
      <c r="D27" t="s">
        <v>413</v>
      </c>
    </row>
    <row r="28" spans="1:4" x14ac:dyDescent="0.2">
      <c r="A28" t="s">
        <v>380</v>
      </c>
      <c r="B28" s="68" t="s">
        <v>414</v>
      </c>
      <c r="C28" s="68" t="b">
        <f t="shared" si="0"/>
        <v>0</v>
      </c>
      <c r="D28" t="s">
        <v>415</v>
      </c>
    </row>
    <row r="29" spans="1:4" x14ac:dyDescent="0.2">
      <c r="A29" t="s">
        <v>374</v>
      </c>
      <c r="B29" s="68" t="s">
        <v>416</v>
      </c>
      <c r="C29" s="68" t="b">
        <f t="shared" si="0"/>
        <v>0</v>
      </c>
      <c r="D29" t="s">
        <v>150</v>
      </c>
    </row>
    <row r="30" spans="1:4" x14ac:dyDescent="0.2">
      <c r="A30" t="s">
        <v>370</v>
      </c>
      <c r="B30" s="68" t="s">
        <v>417</v>
      </c>
      <c r="C30" s="68" t="b">
        <f t="shared" si="0"/>
        <v>0</v>
      </c>
      <c r="D30" t="s">
        <v>418</v>
      </c>
    </row>
    <row r="31" spans="1:4" x14ac:dyDescent="0.2">
      <c r="A31" t="s">
        <v>377</v>
      </c>
      <c r="B31" s="68" t="s">
        <v>417</v>
      </c>
      <c r="C31" s="68" t="b">
        <f t="shared" si="0"/>
        <v>1</v>
      </c>
      <c r="D31" t="s">
        <v>418</v>
      </c>
    </row>
    <row r="32" spans="1:4" x14ac:dyDescent="0.2">
      <c r="A32" t="s">
        <v>389</v>
      </c>
      <c r="B32" s="68" t="s">
        <v>419</v>
      </c>
      <c r="C32" s="68" t="b">
        <f t="shared" si="0"/>
        <v>0</v>
      </c>
      <c r="D32" t="s">
        <v>420</v>
      </c>
    </row>
    <row r="33" spans="1:4" x14ac:dyDescent="0.2">
      <c r="A33" t="s">
        <v>370</v>
      </c>
      <c r="B33" s="68" t="s">
        <v>421</v>
      </c>
      <c r="C33" s="68" t="b">
        <f t="shared" si="0"/>
        <v>0</v>
      </c>
      <c r="D33" t="s">
        <v>422</v>
      </c>
    </row>
    <row r="34" spans="1:4" x14ac:dyDescent="0.2">
      <c r="A34" t="s">
        <v>396</v>
      </c>
      <c r="B34" s="68" t="s">
        <v>423</v>
      </c>
      <c r="C34" s="68" t="b">
        <f t="shared" si="0"/>
        <v>0</v>
      </c>
      <c r="D34" t="s">
        <v>424</v>
      </c>
    </row>
    <row r="35" spans="1:4" x14ac:dyDescent="0.2">
      <c r="A35" t="s">
        <v>372</v>
      </c>
      <c r="B35" s="68" t="s">
        <v>425</v>
      </c>
      <c r="C35" s="68" t="b">
        <f t="shared" si="0"/>
        <v>0</v>
      </c>
      <c r="D35" t="s">
        <v>156</v>
      </c>
    </row>
    <row r="36" spans="1:4" x14ac:dyDescent="0.2">
      <c r="A36" t="s">
        <v>380</v>
      </c>
      <c r="B36" s="68" t="s">
        <v>426</v>
      </c>
      <c r="C36" s="68" t="b">
        <f t="shared" si="0"/>
        <v>0</v>
      </c>
      <c r="D36" t="s">
        <v>427</v>
      </c>
    </row>
    <row r="37" spans="1:4" x14ac:dyDescent="0.2">
      <c r="A37" t="s">
        <v>366</v>
      </c>
      <c r="B37" s="68" t="s">
        <v>428</v>
      </c>
      <c r="C37" s="68" t="b">
        <f t="shared" si="0"/>
        <v>0</v>
      </c>
      <c r="D37" t="s">
        <v>158</v>
      </c>
    </row>
    <row r="38" spans="1:4" x14ac:dyDescent="0.2">
      <c r="A38" t="s">
        <v>368</v>
      </c>
      <c r="B38" s="68" t="s">
        <v>429</v>
      </c>
      <c r="C38" s="68" t="b">
        <f t="shared" si="0"/>
        <v>0</v>
      </c>
      <c r="D38" t="s">
        <v>159</v>
      </c>
    </row>
    <row r="39" spans="1:4" x14ac:dyDescent="0.2">
      <c r="A39" t="s">
        <v>370</v>
      </c>
      <c r="B39" s="68" t="s">
        <v>430</v>
      </c>
      <c r="C39" s="68" t="b">
        <f t="shared" si="0"/>
        <v>0</v>
      </c>
      <c r="D39" t="s">
        <v>160</v>
      </c>
    </row>
    <row r="40" spans="1:4" x14ac:dyDescent="0.2">
      <c r="A40" t="s">
        <v>372</v>
      </c>
      <c r="B40" s="68" t="s">
        <v>431</v>
      </c>
      <c r="C40" s="68" t="b">
        <f t="shared" si="0"/>
        <v>0</v>
      </c>
      <c r="D40" t="s">
        <v>161</v>
      </c>
    </row>
    <row r="41" spans="1:4" x14ac:dyDescent="0.2">
      <c r="A41" t="s">
        <v>374</v>
      </c>
      <c r="B41" s="68" t="s">
        <v>432</v>
      </c>
      <c r="C41" s="68" t="b">
        <f t="shared" si="0"/>
        <v>0</v>
      </c>
      <c r="D41" t="s">
        <v>433</v>
      </c>
    </row>
    <row r="42" spans="1:4" x14ac:dyDescent="0.2">
      <c r="A42" t="s">
        <v>377</v>
      </c>
      <c r="B42" s="68" t="s">
        <v>432</v>
      </c>
      <c r="C42" s="68" t="b">
        <f t="shared" si="0"/>
        <v>1</v>
      </c>
      <c r="D42" t="s">
        <v>433</v>
      </c>
    </row>
    <row r="43" spans="1:4" x14ac:dyDescent="0.2">
      <c r="A43" t="s">
        <v>370</v>
      </c>
      <c r="B43" s="68" t="s">
        <v>434</v>
      </c>
      <c r="C43" s="68" t="b">
        <f t="shared" si="0"/>
        <v>0</v>
      </c>
      <c r="D43" t="s">
        <v>435</v>
      </c>
    </row>
    <row r="44" spans="1:4" x14ac:dyDescent="0.2">
      <c r="A44" t="s">
        <v>380</v>
      </c>
      <c r="B44" s="68" t="s">
        <v>436</v>
      </c>
      <c r="C44" s="68" t="b">
        <f t="shared" si="0"/>
        <v>0</v>
      </c>
      <c r="D44" t="s">
        <v>437</v>
      </c>
    </row>
    <row r="45" spans="1:4" x14ac:dyDescent="0.2">
      <c r="A45" t="s">
        <v>374</v>
      </c>
      <c r="B45" s="68" t="s">
        <v>438</v>
      </c>
      <c r="C45" s="68" t="b">
        <f t="shared" si="0"/>
        <v>0</v>
      </c>
      <c r="D45" t="s">
        <v>439</v>
      </c>
    </row>
    <row r="46" spans="1:4" x14ac:dyDescent="0.2">
      <c r="A46" t="s">
        <v>370</v>
      </c>
      <c r="B46" s="68" t="s">
        <v>440</v>
      </c>
      <c r="C46" s="68" t="b">
        <f t="shared" si="0"/>
        <v>0</v>
      </c>
      <c r="D46" t="s">
        <v>441</v>
      </c>
    </row>
    <row r="47" spans="1:4" x14ac:dyDescent="0.2">
      <c r="A47" t="s">
        <v>377</v>
      </c>
      <c r="B47" s="68" t="s">
        <v>440</v>
      </c>
      <c r="C47" s="68" t="b">
        <f t="shared" si="0"/>
        <v>1</v>
      </c>
      <c r="D47" t="s">
        <v>441</v>
      </c>
    </row>
    <row r="48" spans="1:4" x14ac:dyDescent="0.2">
      <c r="A48" t="s">
        <v>386</v>
      </c>
      <c r="B48" s="68" t="s">
        <v>442</v>
      </c>
      <c r="C48" s="68" t="b">
        <f t="shared" si="0"/>
        <v>0</v>
      </c>
      <c r="D48" t="s">
        <v>443</v>
      </c>
    </row>
    <row r="49" spans="1:4" x14ac:dyDescent="0.2">
      <c r="A49" t="s">
        <v>386</v>
      </c>
      <c r="B49" s="68" t="s">
        <v>442</v>
      </c>
      <c r="C49" s="68" t="b">
        <f t="shared" si="0"/>
        <v>1</v>
      </c>
      <c r="D49" t="s">
        <v>444</v>
      </c>
    </row>
    <row r="50" spans="1:4" x14ac:dyDescent="0.2">
      <c r="A50" t="s">
        <v>389</v>
      </c>
      <c r="B50" s="68" t="s">
        <v>445</v>
      </c>
      <c r="C50" s="68" t="b">
        <f t="shared" si="0"/>
        <v>0</v>
      </c>
      <c r="D50" t="s">
        <v>446</v>
      </c>
    </row>
    <row r="51" spans="1:4" x14ac:dyDescent="0.2">
      <c r="A51" t="s">
        <v>370</v>
      </c>
      <c r="B51" s="68" t="s">
        <v>447</v>
      </c>
      <c r="C51" s="68" t="b">
        <f t="shared" si="0"/>
        <v>0</v>
      </c>
      <c r="D51" t="s">
        <v>448</v>
      </c>
    </row>
    <row r="52" spans="1:4" x14ac:dyDescent="0.2">
      <c r="A52" t="s">
        <v>380</v>
      </c>
      <c r="B52" s="68" t="s">
        <v>449</v>
      </c>
      <c r="C52" s="68" t="b">
        <f t="shared" si="0"/>
        <v>0</v>
      </c>
      <c r="D52" t="s">
        <v>450</v>
      </c>
    </row>
    <row r="53" spans="1:4" x14ac:dyDescent="0.2">
      <c r="A53" t="s">
        <v>396</v>
      </c>
      <c r="B53" s="68" t="s">
        <v>451</v>
      </c>
      <c r="C53" s="68" t="b">
        <f t="shared" si="0"/>
        <v>0</v>
      </c>
      <c r="D53" t="s">
        <v>452</v>
      </c>
    </row>
    <row r="54" spans="1:4" x14ac:dyDescent="0.2">
      <c r="A54" t="s">
        <v>372</v>
      </c>
      <c r="B54" s="68" t="s">
        <v>453</v>
      </c>
      <c r="C54" s="68" t="b">
        <f t="shared" si="0"/>
        <v>0</v>
      </c>
      <c r="D54" t="s">
        <v>454</v>
      </c>
    </row>
    <row r="55" spans="1:4" x14ac:dyDescent="0.2">
      <c r="A55" t="s">
        <v>380</v>
      </c>
      <c r="B55" s="68" t="s">
        <v>455</v>
      </c>
      <c r="C55" s="68" t="b">
        <f t="shared" si="0"/>
        <v>0</v>
      </c>
      <c r="D55" t="s">
        <v>456</v>
      </c>
    </row>
    <row r="56" spans="1:4" x14ac:dyDescent="0.2">
      <c r="A56" t="s">
        <v>366</v>
      </c>
      <c r="B56" s="68" t="s">
        <v>457</v>
      </c>
      <c r="C56" s="68" t="b">
        <f t="shared" si="0"/>
        <v>0</v>
      </c>
      <c r="D56" t="s">
        <v>174</v>
      </c>
    </row>
    <row r="57" spans="1:4" x14ac:dyDescent="0.2">
      <c r="A57" t="s">
        <v>368</v>
      </c>
      <c r="B57" s="68" t="s">
        <v>458</v>
      </c>
      <c r="C57" s="68" t="b">
        <f t="shared" si="0"/>
        <v>0</v>
      </c>
      <c r="D57" t="s">
        <v>175</v>
      </c>
    </row>
    <row r="58" spans="1:4" x14ac:dyDescent="0.2">
      <c r="A58" t="s">
        <v>370</v>
      </c>
      <c r="B58" s="68" t="s">
        <v>459</v>
      </c>
      <c r="C58" s="68" t="b">
        <f t="shared" si="0"/>
        <v>0</v>
      </c>
      <c r="D58" t="s">
        <v>176</v>
      </c>
    </row>
    <row r="59" spans="1:4" x14ac:dyDescent="0.2">
      <c r="A59" t="s">
        <v>372</v>
      </c>
      <c r="B59" s="68" t="s">
        <v>460</v>
      </c>
      <c r="C59" s="68" t="b">
        <f t="shared" si="0"/>
        <v>0</v>
      </c>
      <c r="D59" t="s">
        <v>177</v>
      </c>
    </row>
    <row r="60" spans="1:4" x14ac:dyDescent="0.2">
      <c r="A60" t="s">
        <v>374</v>
      </c>
      <c r="B60" s="68" t="s">
        <v>461</v>
      </c>
      <c r="C60" s="68" t="b">
        <f t="shared" si="0"/>
        <v>0</v>
      </c>
      <c r="D60" t="s">
        <v>462</v>
      </c>
    </row>
    <row r="61" spans="1:4" x14ac:dyDescent="0.2">
      <c r="A61" t="s">
        <v>377</v>
      </c>
      <c r="B61" s="68" t="s">
        <v>461</v>
      </c>
      <c r="C61" s="68" t="b">
        <f t="shared" si="0"/>
        <v>1</v>
      </c>
      <c r="D61" t="s">
        <v>462</v>
      </c>
    </row>
    <row r="62" spans="1:4" x14ac:dyDescent="0.2">
      <c r="A62" t="s">
        <v>370</v>
      </c>
      <c r="B62" s="68" t="s">
        <v>463</v>
      </c>
      <c r="C62" s="68" t="b">
        <f t="shared" si="0"/>
        <v>0</v>
      </c>
      <c r="D62" t="s">
        <v>464</v>
      </c>
    </row>
    <row r="63" spans="1:4" x14ac:dyDescent="0.2">
      <c r="A63" t="s">
        <v>380</v>
      </c>
      <c r="B63" s="68" t="s">
        <v>465</v>
      </c>
      <c r="C63" s="68" t="b">
        <f t="shared" si="0"/>
        <v>0</v>
      </c>
      <c r="D63" t="s">
        <v>466</v>
      </c>
    </row>
    <row r="64" spans="1:4" x14ac:dyDescent="0.2">
      <c r="A64" t="s">
        <v>374</v>
      </c>
      <c r="B64" s="68" t="s">
        <v>467</v>
      </c>
      <c r="C64" s="68" t="b">
        <f t="shared" si="0"/>
        <v>0</v>
      </c>
      <c r="D64" t="s">
        <v>181</v>
      </c>
    </row>
    <row r="65" spans="1:4" x14ac:dyDescent="0.2">
      <c r="A65" t="s">
        <v>370</v>
      </c>
      <c r="B65" s="68" t="s">
        <v>468</v>
      </c>
      <c r="C65" s="68" t="b">
        <f t="shared" si="0"/>
        <v>0</v>
      </c>
      <c r="D65" t="s">
        <v>469</v>
      </c>
    </row>
    <row r="66" spans="1:4" x14ac:dyDescent="0.2">
      <c r="A66" t="s">
        <v>377</v>
      </c>
      <c r="B66" s="68" t="s">
        <v>468</v>
      </c>
      <c r="C66" s="68" t="b">
        <f t="shared" si="0"/>
        <v>1</v>
      </c>
      <c r="D66" t="s">
        <v>469</v>
      </c>
    </row>
    <row r="67" spans="1:4" x14ac:dyDescent="0.2">
      <c r="A67" t="s">
        <v>386</v>
      </c>
      <c r="B67" s="68" t="s">
        <v>470</v>
      </c>
      <c r="C67" s="68" t="b">
        <f t="shared" si="0"/>
        <v>0</v>
      </c>
      <c r="D67" t="s">
        <v>471</v>
      </c>
    </row>
    <row r="68" spans="1:4" x14ac:dyDescent="0.2">
      <c r="A68" t="s">
        <v>389</v>
      </c>
      <c r="B68" s="68" t="s">
        <v>472</v>
      </c>
      <c r="C68" s="68" t="b">
        <f t="shared" ref="C68:C131" si="1">B67=B68</f>
        <v>0</v>
      </c>
      <c r="D68" t="s">
        <v>473</v>
      </c>
    </row>
    <row r="69" spans="1:4" x14ac:dyDescent="0.2">
      <c r="A69" t="s">
        <v>370</v>
      </c>
      <c r="B69" s="68" t="s">
        <v>474</v>
      </c>
      <c r="C69" s="68" t="b">
        <f t="shared" si="1"/>
        <v>0</v>
      </c>
      <c r="D69" t="s">
        <v>475</v>
      </c>
    </row>
    <row r="70" spans="1:4" x14ac:dyDescent="0.2">
      <c r="A70" t="s">
        <v>380</v>
      </c>
      <c r="B70" s="68" t="s">
        <v>476</v>
      </c>
      <c r="C70" s="68" t="b">
        <f t="shared" si="1"/>
        <v>0</v>
      </c>
      <c r="D70" t="s">
        <v>477</v>
      </c>
    </row>
    <row r="71" spans="1:4" x14ac:dyDescent="0.2">
      <c r="A71" t="s">
        <v>396</v>
      </c>
      <c r="B71" s="68" t="s">
        <v>478</v>
      </c>
      <c r="C71" s="68" t="b">
        <f t="shared" si="1"/>
        <v>0</v>
      </c>
      <c r="D71" t="s">
        <v>479</v>
      </c>
    </row>
    <row r="72" spans="1:4" x14ac:dyDescent="0.2">
      <c r="A72" t="s">
        <v>372</v>
      </c>
      <c r="B72" s="68" t="s">
        <v>480</v>
      </c>
      <c r="C72" s="68" t="b">
        <f t="shared" si="1"/>
        <v>0</v>
      </c>
      <c r="D72" t="s">
        <v>481</v>
      </c>
    </row>
    <row r="73" spans="1:4" x14ac:dyDescent="0.2">
      <c r="A73" t="s">
        <v>380</v>
      </c>
      <c r="B73" s="68" t="s">
        <v>482</v>
      </c>
      <c r="C73" s="68" t="b">
        <f t="shared" si="1"/>
        <v>0</v>
      </c>
      <c r="D73" t="s">
        <v>483</v>
      </c>
    </row>
    <row r="74" spans="1:4" x14ac:dyDescent="0.2">
      <c r="A74" t="s">
        <v>484</v>
      </c>
      <c r="B74" s="68" t="s">
        <v>485</v>
      </c>
      <c r="C74" s="68" t="b">
        <f t="shared" si="1"/>
        <v>0</v>
      </c>
      <c r="D74" t="s">
        <v>486</v>
      </c>
    </row>
    <row r="75" spans="1:4" x14ac:dyDescent="0.2">
      <c r="A75" t="s">
        <v>484</v>
      </c>
      <c r="B75" s="68" t="s">
        <v>487</v>
      </c>
      <c r="C75" s="68" t="b">
        <f t="shared" si="1"/>
        <v>0</v>
      </c>
      <c r="D75" t="s">
        <v>488</v>
      </c>
    </row>
    <row r="76" spans="1:4" x14ac:dyDescent="0.2">
      <c r="A76" t="s">
        <v>484</v>
      </c>
      <c r="B76" s="68" t="s">
        <v>489</v>
      </c>
      <c r="C76" s="68" t="b">
        <f t="shared" si="1"/>
        <v>0</v>
      </c>
      <c r="D76" t="s">
        <v>193</v>
      </c>
    </row>
    <row r="77" spans="1:4" x14ac:dyDescent="0.2">
      <c r="A77" t="s">
        <v>484</v>
      </c>
      <c r="B77" s="68" t="s">
        <v>490</v>
      </c>
      <c r="C77" s="68" t="b">
        <f t="shared" si="1"/>
        <v>0</v>
      </c>
      <c r="D77" t="s">
        <v>491</v>
      </c>
    </row>
    <row r="78" spans="1:4" x14ac:dyDescent="0.2">
      <c r="A78" t="s">
        <v>484</v>
      </c>
      <c r="B78" s="68" t="s">
        <v>492</v>
      </c>
      <c r="C78" s="68" t="b">
        <f t="shared" si="1"/>
        <v>0</v>
      </c>
      <c r="D78" t="s">
        <v>493</v>
      </c>
    </row>
    <row r="79" spans="1:4" x14ac:dyDescent="0.2">
      <c r="A79" t="s">
        <v>494</v>
      </c>
      <c r="B79" s="68">
        <v>1030</v>
      </c>
      <c r="C79" s="68" t="b">
        <f t="shared" si="1"/>
        <v>0</v>
      </c>
      <c r="D79" t="s">
        <v>205</v>
      </c>
    </row>
    <row r="80" spans="1:4" x14ac:dyDescent="0.2">
      <c r="A80" t="s">
        <v>495</v>
      </c>
      <c r="B80" s="68">
        <v>1030</v>
      </c>
      <c r="C80" s="68" t="b">
        <f t="shared" si="1"/>
        <v>1</v>
      </c>
      <c r="D80" t="s">
        <v>205</v>
      </c>
    </row>
    <row r="81" spans="1:4" x14ac:dyDescent="0.2">
      <c r="A81" t="s">
        <v>494</v>
      </c>
      <c r="B81" s="68">
        <v>1040</v>
      </c>
      <c r="C81" s="68" t="b">
        <f t="shared" si="1"/>
        <v>0</v>
      </c>
      <c r="D81" t="s">
        <v>496</v>
      </c>
    </row>
    <row r="82" spans="1:4" x14ac:dyDescent="0.2">
      <c r="A82" t="s">
        <v>495</v>
      </c>
      <c r="B82" s="68">
        <v>1040</v>
      </c>
      <c r="C82" s="68" t="b">
        <f t="shared" si="1"/>
        <v>1</v>
      </c>
      <c r="D82" t="s">
        <v>496</v>
      </c>
    </row>
    <row r="83" spans="1:4" x14ac:dyDescent="0.2">
      <c r="A83" t="s">
        <v>494</v>
      </c>
      <c r="B83" s="68">
        <v>1041</v>
      </c>
      <c r="C83" s="68" t="b">
        <f t="shared" si="1"/>
        <v>0</v>
      </c>
      <c r="D83" t="s">
        <v>208</v>
      </c>
    </row>
    <row r="84" spans="1:4" x14ac:dyDescent="0.2">
      <c r="A84" t="s">
        <v>495</v>
      </c>
      <c r="B84" s="68">
        <v>1041</v>
      </c>
      <c r="C84" s="68" t="b">
        <f t="shared" si="1"/>
        <v>1</v>
      </c>
      <c r="D84" t="s">
        <v>208</v>
      </c>
    </row>
    <row r="85" spans="1:4" x14ac:dyDescent="0.2">
      <c r="A85" t="s">
        <v>495</v>
      </c>
      <c r="B85" s="68">
        <v>1043</v>
      </c>
      <c r="C85" s="68" t="b">
        <f t="shared" si="1"/>
        <v>0</v>
      </c>
      <c r="D85" t="s">
        <v>209</v>
      </c>
    </row>
    <row r="86" spans="1:4" x14ac:dyDescent="0.2">
      <c r="A86" t="s">
        <v>497</v>
      </c>
      <c r="B86" s="68">
        <v>1043</v>
      </c>
      <c r="C86" s="68" t="b">
        <f t="shared" si="1"/>
        <v>1</v>
      </c>
      <c r="D86" t="s">
        <v>209</v>
      </c>
    </row>
    <row r="87" spans="1:4" x14ac:dyDescent="0.2">
      <c r="A87" t="s">
        <v>495</v>
      </c>
      <c r="B87" s="68">
        <v>1046</v>
      </c>
      <c r="C87" s="68" t="b">
        <f t="shared" si="1"/>
        <v>0</v>
      </c>
      <c r="D87" t="s">
        <v>210</v>
      </c>
    </row>
    <row r="88" spans="1:4" x14ac:dyDescent="0.2">
      <c r="A88" t="s">
        <v>498</v>
      </c>
      <c r="B88" s="68">
        <v>1060</v>
      </c>
      <c r="C88" s="68" t="b">
        <f t="shared" si="1"/>
        <v>0</v>
      </c>
      <c r="D88" t="s">
        <v>211</v>
      </c>
    </row>
    <row r="89" spans="1:4" x14ac:dyDescent="0.2">
      <c r="A89" t="s">
        <v>498</v>
      </c>
      <c r="B89" s="68">
        <v>1062</v>
      </c>
      <c r="C89" s="68" t="b">
        <f t="shared" si="1"/>
        <v>0</v>
      </c>
      <c r="D89" t="s">
        <v>212</v>
      </c>
    </row>
    <row r="90" spans="1:4" x14ac:dyDescent="0.2">
      <c r="A90" t="s">
        <v>499</v>
      </c>
      <c r="B90" s="68">
        <v>1301</v>
      </c>
      <c r="C90" s="68" t="b">
        <f t="shared" si="1"/>
        <v>0</v>
      </c>
      <c r="D90" t="s">
        <v>213</v>
      </c>
    </row>
    <row r="91" spans="1:4" x14ac:dyDescent="0.2">
      <c r="A91" t="s">
        <v>499</v>
      </c>
      <c r="B91" s="68">
        <v>1302</v>
      </c>
      <c r="C91" s="68" t="b">
        <f t="shared" si="1"/>
        <v>0</v>
      </c>
      <c r="D91" t="s">
        <v>215</v>
      </c>
    </row>
    <row r="92" spans="1:4" x14ac:dyDescent="0.2">
      <c r="A92" t="s">
        <v>499</v>
      </c>
      <c r="B92" s="68">
        <v>1303</v>
      </c>
      <c r="C92" s="68" t="b">
        <f t="shared" si="1"/>
        <v>0</v>
      </c>
      <c r="D92" t="s">
        <v>216</v>
      </c>
    </row>
    <row r="93" spans="1:4" x14ac:dyDescent="0.2">
      <c r="A93" t="s">
        <v>499</v>
      </c>
      <c r="B93" s="68">
        <v>1304</v>
      </c>
      <c r="C93" s="68" t="b">
        <f t="shared" si="1"/>
        <v>0</v>
      </c>
      <c r="D93" t="s">
        <v>217</v>
      </c>
    </row>
    <row r="94" spans="1:4" x14ac:dyDescent="0.2">
      <c r="A94" t="s">
        <v>500</v>
      </c>
      <c r="B94" s="68">
        <v>1310</v>
      </c>
      <c r="C94" s="68" t="b">
        <f t="shared" si="1"/>
        <v>0</v>
      </c>
      <c r="D94" t="s">
        <v>218</v>
      </c>
    </row>
    <row r="95" spans="1:4" x14ac:dyDescent="0.2">
      <c r="A95" t="s">
        <v>500</v>
      </c>
      <c r="B95" s="68">
        <v>1315</v>
      </c>
      <c r="C95" s="68" t="b">
        <f t="shared" si="1"/>
        <v>0</v>
      </c>
      <c r="D95" t="s">
        <v>219</v>
      </c>
    </row>
    <row r="96" spans="1:4" x14ac:dyDescent="0.2">
      <c r="A96" t="s">
        <v>500</v>
      </c>
      <c r="B96" s="68">
        <v>1316</v>
      </c>
      <c r="C96" s="68" t="b">
        <f t="shared" si="1"/>
        <v>0</v>
      </c>
      <c r="D96" t="s">
        <v>220</v>
      </c>
    </row>
    <row r="97" spans="1:4" x14ac:dyDescent="0.2">
      <c r="A97" t="s">
        <v>501</v>
      </c>
      <c r="B97" s="68">
        <v>1320</v>
      </c>
      <c r="C97" s="68" t="b">
        <f t="shared" si="1"/>
        <v>0</v>
      </c>
      <c r="D97" t="s">
        <v>502</v>
      </c>
    </row>
    <row r="98" spans="1:4" x14ac:dyDescent="0.2">
      <c r="A98" t="s">
        <v>501</v>
      </c>
      <c r="B98" s="68">
        <v>1321</v>
      </c>
      <c r="C98" s="68" t="b">
        <f t="shared" si="1"/>
        <v>0</v>
      </c>
      <c r="D98" t="s">
        <v>222</v>
      </c>
    </row>
    <row r="99" spans="1:4" x14ac:dyDescent="0.2">
      <c r="A99" t="s">
        <v>501</v>
      </c>
      <c r="B99" s="68">
        <v>1322</v>
      </c>
      <c r="C99" s="68" t="b">
        <f t="shared" si="1"/>
        <v>0</v>
      </c>
      <c r="D99" t="s">
        <v>223</v>
      </c>
    </row>
    <row r="100" spans="1:4" x14ac:dyDescent="0.2">
      <c r="A100" t="s">
        <v>500</v>
      </c>
      <c r="B100" s="68">
        <v>1330</v>
      </c>
      <c r="C100" s="68" t="b">
        <f t="shared" si="1"/>
        <v>0</v>
      </c>
      <c r="D100" t="s">
        <v>503</v>
      </c>
    </row>
    <row r="101" spans="1:4" x14ac:dyDescent="0.2">
      <c r="A101" t="s">
        <v>500</v>
      </c>
      <c r="B101" s="68">
        <v>1399</v>
      </c>
      <c r="C101" s="68" t="b">
        <f t="shared" si="1"/>
        <v>0</v>
      </c>
      <c r="D101" t="s">
        <v>225</v>
      </c>
    </row>
    <row r="102" spans="1:4" x14ac:dyDescent="0.2">
      <c r="A102" t="s">
        <v>504</v>
      </c>
      <c r="B102" s="68">
        <v>1401</v>
      </c>
      <c r="C102" s="68" t="b">
        <f t="shared" si="1"/>
        <v>0</v>
      </c>
      <c r="D102" t="s">
        <v>226</v>
      </c>
    </row>
    <row r="103" spans="1:4" x14ac:dyDescent="0.2">
      <c r="A103" t="s">
        <v>504</v>
      </c>
      <c r="B103" s="68">
        <v>1408</v>
      </c>
      <c r="C103" s="68" t="b">
        <f t="shared" si="1"/>
        <v>0</v>
      </c>
      <c r="D103" t="s">
        <v>228</v>
      </c>
    </row>
    <row r="104" spans="1:4" x14ac:dyDescent="0.2">
      <c r="A104" t="s">
        <v>505</v>
      </c>
      <c r="B104" s="68">
        <v>1501</v>
      </c>
      <c r="C104" s="68" t="b">
        <f t="shared" si="1"/>
        <v>0</v>
      </c>
      <c r="D104" t="s">
        <v>229</v>
      </c>
    </row>
    <row r="105" spans="1:4" x14ac:dyDescent="0.2">
      <c r="A105" t="s">
        <v>505</v>
      </c>
      <c r="B105" s="68">
        <v>1510</v>
      </c>
      <c r="C105" s="68" t="b">
        <f t="shared" si="1"/>
        <v>0</v>
      </c>
      <c r="D105" t="s">
        <v>230</v>
      </c>
    </row>
    <row r="106" spans="1:4" x14ac:dyDescent="0.2">
      <c r="A106" t="s">
        <v>506</v>
      </c>
      <c r="B106" s="68">
        <v>2001</v>
      </c>
      <c r="C106" s="68" t="b">
        <f t="shared" si="1"/>
        <v>0</v>
      </c>
      <c r="D106" t="s">
        <v>507</v>
      </c>
    </row>
    <row r="107" spans="1:4" x14ac:dyDescent="0.2">
      <c r="A107" t="s">
        <v>506</v>
      </c>
      <c r="B107" s="68">
        <v>2002</v>
      </c>
      <c r="C107" s="68" t="b">
        <f t="shared" si="1"/>
        <v>0</v>
      </c>
      <c r="D107" t="s">
        <v>508</v>
      </c>
    </row>
    <row r="108" spans="1:4" x14ac:dyDescent="0.2">
      <c r="A108" t="s">
        <v>500</v>
      </c>
      <c r="B108" s="68">
        <v>2009</v>
      </c>
      <c r="C108" s="68" t="b">
        <f t="shared" si="1"/>
        <v>0</v>
      </c>
      <c r="D108" t="s">
        <v>509</v>
      </c>
    </row>
    <row r="109" spans="1:4" x14ac:dyDescent="0.2">
      <c r="A109" t="s">
        <v>510</v>
      </c>
      <c r="B109" s="68">
        <v>2012</v>
      </c>
      <c r="C109" s="68" t="b">
        <f t="shared" si="1"/>
        <v>0</v>
      </c>
      <c r="D109" t="s">
        <v>248</v>
      </c>
    </row>
    <row r="110" spans="1:4" x14ac:dyDescent="0.2">
      <c r="A110" t="s">
        <v>511</v>
      </c>
      <c r="B110" s="68">
        <v>2012</v>
      </c>
      <c r="C110" s="68" t="b">
        <f t="shared" si="1"/>
        <v>1</v>
      </c>
      <c r="D110" t="s">
        <v>512</v>
      </c>
    </row>
    <row r="111" spans="1:4" x14ac:dyDescent="0.2">
      <c r="A111" t="s">
        <v>510</v>
      </c>
      <c r="B111" s="68">
        <v>2014</v>
      </c>
      <c r="C111" s="68" t="b">
        <f t="shared" si="1"/>
        <v>0</v>
      </c>
      <c r="D111" t="s">
        <v>249</v>
      </c>
    </row>
    <row r="112" spans="1:4" x14ac:dyDescent="0.2">
      <c r="A112" t="s">
        <v>511</v>
      </c>
      <c r="B112" s="68">
        <v>2014</v>
      </c>
      <c r="C112" s="68" t="b">
        <f t="shared" si="1"/>
        <v>1</v>
      </c>
      <c r="D112" t="s">
        <v>249</v>
      </c>
    </row>
    <row r="113" spans="1:4" x14ac:dyDescent="0.2">
      <c r="A113" t="s">
        <v>513</v>
      </c>
      <c r="B113" s="68">
        <v>2017</v>
      </c>
      <c r="C113" s="68" t="b">
        <f t="shared" si="1"/>
        <v>0</v>
      </c>
      <c r="D113" t="s">
        <v>250</v>
      </c>
    </row>
    <row r="114" spans="1:4" x14ac:dyDescent="0.2">
      <c r="A114" t="s">
        <v>513</v>
      </c>
      <c r="B114" s="68">
        <v>2021</v>
      </c>
      <c r="C114" s="68" t="b">
        <f t="shared" si="1"/>
        <v>0</v>
      </c>
      <c r="D114" t="s">
        <v>514</v>
      </c>
    </row>
    <row r="115" spans="1:4" x14ac:dyDescent="0.2">
      <c r="A115" t="s">
        <v>510</v>
      </c>
      <c r="B115" s="68">
        <v>2040</v>
      </c>
      <c r="C115" s="68" t="b">
        <f t="shared" si="1"/>
        <v>0</v>
      </c>
      <c r="D115" t="s">
        <v>515</v>
      </c>
    </row>
    <row r="116" spans="1:4" x14ac:dyDescent="0.2">
      <c r="A116" t="s">
        <v>506</v>
      </c>
      <c r="B116" s="68">
        <v>2047</v>
      </c>
      <c r="C116" s="68" t="b">
        <f t="shared" si="1"/>
        <v>0</v>
      </c>
      <c r="D116" t="s">
        <v>255</v>
      </c>
    </row>
    <row r="117" spans="1:4" x14ac:dyDescent="0.2">
      <c r="A117" t="s">
        <v>495</v>
      </c>
      <c r="B117" s="68">
        <v>2070</v>
      </c>
      <c r="C117" s="68" t="b">
        <f t="shared" si="1"/>
        <v>0</v>
      </c>
      <c r="D117" t="s">
        <v>256</v>
      </c>
    </row>
    <row r="118" spans="1:4" x14ac:dyDescent="0.2">
      <c r="A118" t="s">
        <v>516</v>
      </c>
      <c r="B118" s="68">
        <v>2121</v>
      </c>
      <c r="C118" s="68" t="b">
        <f t="shared" si="1"/>
        <v>0</v>
      </c>
      <c r="D118" t="s">
        <v>517</v>
      </c>
    </row>
    <row r="119" spans="1:4" x14ac:dyDescent="0.2">
      <c r="A119" t="s">
        <v>513</v>
      </c>
      <c r="B119" s="68">
        <v>2202</v>
      </c>
      <c r="C119" s="68" t="b">
        <f t="shared" si="1"/>
        <v>0</v>
      </c>
      <c r="D119" t="s">
        <v>518</v>
      </c>
    </row>
    <row r="120" spans="1:4" x14ac:dyDescent="0.2">
      <c r="A120" t="s">
        <v>513</v>
      </c>
      <c r="B120" s="68">
        <v>2205</v>
      </c>
      <c r="C120" s="68" t="b">
        <f t="shared" si="1"/>
        <v>0</v>
      </c>
      <c r="D120" t="s">
        <v>519</v>
      </c>
    </row>
    <row r="121" spans="1:4" x14ac:dyDescent="0.2">
      <c r="A121" t="s">
        <v>513</v>
      </c>
      <c r="B121" s="68">
        <v>2230</v>
      </c>
      <c r="C121" s="68" t="b">
        <f t="shared" si="1"/>
        <v>0</v>
      </c>
      <c r="D121" t="s">
        <v>260</v>
      </c>
    </row>
    <row r="122" spans="1:4" x14ac:dyDescent="0.2">
      <c r="A122" t="s">
        <v>498</v>
      </c>
      <c r="B122" s="68">
        <v>2300</v>
      </c>
      <c r="C122" s="68" t="b">
        <f t="shared" si="1"/>
        <v>0</v>
      </c>
      <c r="D122" t="s">
        <v>261</v>
      </c>
    </row>
    <row r="123" spans="1:4" x14ac:dyDescent="0.2">
      <c r="A123" t="s">
        <v>500</v>
      </c>
      <c r="B123" s="68">
        <v>2601</v>
      </c>
      <c r="C123" s="68" t="b">
        <f t="shared" si="1"/>
        <v>0</v>
      </c>
      <c r="D123" t="s">
        <v>520</v>
      </c>
    </row>
    <row r="124" spans="1:4" x14ac:dyDescent="0.2">
      <c r="A124" t="s">
        <v>484</v>
      </c>
      <c r="B124" s="68" t="s">
        <v>521</v>
      </c>
      <c r="C124" s="68" t="b">
        <f t="shared" si="1"/>
        <v>0</v>
      </c>
      <c r="D124" t="s">
        <v>522</v>
      </c>
    </row>
    <row r="125" spans="1:4" x14ac:dyDescent="0.2">
      <c r="A125" t="s">
        <v>500</v>
      </c>
      <c r="B125" s="68">
        <v>2655</v>
      </c>
      <c r="C125" s="68" t="b">
        <f t="shared" si="1"/>
        <v>0</v>
      </c>
      <c r="D125" t="s">
        <v>264</v>
      </c>
    </row>
    <row r="126" spans="1:4" x14ac:dyDescent="0.2">
      <c r="A126" t="s">
        <v>495</v>
      </c>
      <c r="B126" s="68">
        <v>2905</v>
      </c>
      <c r="C126" s="68" t="b">
        <f t="shared" si="1"/>
        <v>0</v>
      </c>
      <c r="D126" t="s">
        <v>265</v>
      </c>
    </row>
    <row r="127" spans="1:4" x14ac:dyDescent="0.2">
      <c r="A127" t="s">
        <v>484</v>
      </c>
      <c r="B127" s="68">
        <v>2906</v>
      </c>
      <c r="C127" s="68" t="b">
        <f t="shared" si="1"/>
        <v>0</v>
      </c>
      <c r="D127" t="s">
        <v>523</v>
      </c>
    </row>
    <row r="128" spans="1:4" x14ac:dyDescent="0.2">
      <c r="A128" t="s">
        <v>524</v>
      </c>
      <c r="B128" s="68">
        <v>2911</v>
      </c>
      <c r="C128" s="68" t="b">
        <f t="shared" si="1"/>
        <v>0</v>
      </c>
      <c r="D128" t="s">
        <v>525</v>
      </c>
    </row>
    <row r="129" spans="1:4" x14ac:dyDescent="0.2">
      <c r="A129" t="s">
        <v>497</v>
      </c>
      <c r="B129" s="68">
        <v>2977</v>
      </c>
      <c r="C129" s="68" t="b">
        <f t="shared" si="1"/>
        <v>0</v>
      </c>
      <c r="D129" t="s">
        <v>268</v>
      </c>
    </row>
    <row r="130" spans="1:4" x14ac:dyDescent="0.2">
      <c r="A130" t="s">
        <v>516</v>
      </c>
      <c r="B130" s="68">
        <v>2993</v>
      </c>
      <c r="C130" s="68" t="b">
        <f t="shared" si="1"/>
        <v>0</v>
      </c>
      <c r="D130" t="s">
        <v>269</v>
      </c>
    </row>
    <row r="131" spans="1:4" x14ac:dyDescent="0.2">
      <c r="A131" t="s">
        <v>497</v>
      </c>
      <c r="B131" s="68">
        <v>2999</v>
      </c>
      <c r="C131" s="68" t="b">
        <f t="shared" si="1"/>
        <v>0</v>
      </c>
      <c r="D131" t="s">
        <v>270</v>
      </c>
    </row>
    <row r="132" spans="1:4" x14ac:dyDescent="0.2">
      <c r="A132" t="s">
        <v>526</v>
      </c>
      <c r="B132" s="68">
        <v>3103</v>
      </c>
      <c r="C132" s="68" t="b">
        <f t="shared" ref="C132:C186" si="2">B131=B132</f>
        <v>0</v>
      </c>
      <c r="D132" t="s">
        <v>527</v>
      </c>
    </row>
    <row r="133" spans="1:4" x14ac:dyDescent="0.2">
      <c r="A133" t="s">
        <v>526</v>
      </c>
      <c r="B133" s="68">
        <v>3105</v>
      </c>
      <c r="C133" s="68" t="b">
        <f t="shared" si="2"/>
        <v>0</v>
      </c>
      <c r="D133" t="s">
        <v>528</v>
      </c>
    </row>
    <row r="134" spans="1:4" x14ac:dyDescent="0.2">
      <c r="A134" t="s">
        <v>529</v>
      </c>
      <c r="B134" s="68">
        <v>3201</v>
      </c>
      <c r="C134" s="68" t="b">
        <f t="shared" si="2"/>
        <v>0</v>
      </c>
      <c r="D134" t="s">
        <v>530</v>
      </c>
    </row>
    <row r="135" spans="1:4" x14ac:dyDescent="0.2">
      <c r="A135" t="s">
        <v>531</v>
      </c>
      <c r="B135" s="68">
        <v>3206</v>
      </c>
      <c r="C135" s="68" t="b">
        <f t="shared" si="2"/>
        <v>0</v>
      </c>
      <c r="D135" t="s">
        <v>276</v>
      </c>
    </row>
    <row r="136" spans="1:4" x14ac:dyDescent="0.2">
      <c r="A136" t="s">
        <v>529</v>
      </c>
      <c r="B136" s="68">
        <v>3401</v>
      </c>
      <c r="C136" s="68" t="b">
        <f t="shared" si="2"/>
        <v>0</v>
      </c>
      <c r="D136" t="s">
        <v>532</v>
      </c>
    </row>
    <row r="137" spans="1:4" x14ac:dyDescent="0.2">
      <c r="A137" t="s">
        <v>510</v>
      </c>
      <c r="B137" s="68">
        <v>4001</v>
      </c>
      <c r="C137" s="68" t="b">
        <f t="shared" si="2"/>
        <v>0</v>
      </c>
      <c r="D137" t="s">
        <v>278</v>
      </c>
    </row>
    <row r="138" spans="1:4" x14ac:dyDescent="0.2">
      <c r="A138" t="s">
        <v>511</v>
      </c>
      <c r="B138" s="68">
        <v>4001</v>
      </c>
      <c r="C138" s="68" t="b">
        <f t="shared" si="2"/>
        <v>1</v>
      </c>
      <c r="D138" t="s">
        <v>278</v>
      </c>
    </row>
    <row r="139" spans="1:4" x14ac:dyDescent="0.2">
      <c r="A139" t="s">
        <v>510</v>
      </c>
      <c r="B139" s="68">
        <v>4003</v>
      </c>
      <c r="C139" s="68" t="b">
        <f t="shared" si="2"/>
        <v>0</v>
      </c>
      <c r="D139" t="s">
        <v>279</v>
      </c>
    </row>
    <row r="140" spans="1:4" x14ac:dyDescent="0.2">
      <c r="A140" t="s">
        <v>281</v>
      </c>
      <c r="B140" s="68">
        <v>4011</v>
      </c>
      <c r="C140" s="68" t="b">
        <f t="shared" si="2"/>
        <v>0</v>
      </c>
      <c r="D140" t="s">
        <v>281</v>
      </c>
    </row>
    <row r="141" spans="1:4" x14ac:dyDescent="0.2">
      <c r="A141" t="s">
        <v>281</v>
      </c>
      <c r="B141" s="68">
        <v>4012</v>
      </c>
      <c r="C141" s="68" t="b">
        <f t="shared" si="2"/>
        <v>0</v>
      </c>
      <c r="D141" t="s">
        <v>533</v>
      </c>
    </row>
    <row r="142" spans="1:4" x14ac:dyDescent="0.2">
      <c r="A142" t="s">
        <v>510</v>
      </c>
      <c r="B142" s="68">
        <v>4015</v>
      </c>
      <c r="C142" s="68" t="b">
        <f t="shared" si="2"/>
        <v>0</v>
      </c>
      <c r="D142" t="s">
        <v>283</v>
      </c>
    </row>
    <row r="143" spans="1:4" x14ac:dyDescent="0.2">
      <c r="A143" t="s">
        <v>484</v>
      </c>
      <c r="B143" s="68">
        <v>4016</v>
      </c>
      <c r="C143" s="68" t="b">
        <f t="shared" si="2"/>
        <v>0</v>
      </c>
      <c r="D143" t="s">
        <v>534</v>
      </c>
    </row>
    <row r="144" spans="1:4" x14ac:dyDescent="0.2">
      <c r="A144" t="s">
        <v>506</v>
      </c>
      <c r="B144" s="68">
        <v>4026</v>
      </c>
      <c r="C144" s="68" t="b">
        <f t="shared" si="2"/>
        <v>0</v>
      </c>
      <c r="D144" t="s">
        <v>285</v>
      </c>
    </row>
    <row r="145" spans="1:4" x14ac:dyDescent="0.2">
      <c r="A145" t="s">
        <v>510</v>
      </c>
      <c r="B145" s="68">
        <v>4026</v>
      </c>
      <c r="C145" s="68" t="b">
        <f t="shared" si="2"/>
        <v>1</v>
      </c>
      <c r="D145" t="s">
        <v>285</v>
      </c>
    </row>
    <row r="146" spans="1:4" x14ac:dyDescent="0.2">
      <c r="A146" t="s">
        <v>510</v>
      </c>
      <c r="B146" s="68">
        <v>4028</v>
      </c>
      <c r="C146" s="68" t="b">
        <f t="shared" si="2"/>
        <v>0</v>
      </c>
      <c r="D146" t="s">
        <v>286</v>
      </c>
    </row>
    <row r="147" spans="1:4" x14ac:dyDescent="0.2">
      <c r="A147" t="s">
        <v>506</v>
      </c>
      <c r="B147" s="68">
        <v>4076</v>
      </c>
      <c r="C147" s="68" t="b">
        <f t="shared" si="2"/>
        <v>0</v>
      </c>
      <c r="D147" t="s">
        <v>287</v>
      </c>
    </row>
    <row r="148" spans="1:4" x14ac:dyDescent="0.2">
      <c r="A148" t="s">
        <v>510</v>
      </c>
      <c r="B148" s="68">
        <v>4099</v>
      </c>
      <c r="C148" s="68" t="b">
        <f t="shared" si="2"/>
        <v>0</v>
      </c>
      <c r="D148" t="s">
        <v>288</v>
      </c>
    </row>
    <row r="149" spans="1:4" x14ac:dyDescent="0.2">
      <c r="A149" t="s">
        <v>511</v>
      </c>
      <c r="B149" s="68">
        <v>4099</v>
      </c>
      <c r="C149" s="68" t="b">
        <f t="shared" si="2"/>
        <v>1</v>
      </c>
      <c r="D149" t="s">
        <v>288</v>
      </c>
    </row>
    <row r="150" spans="1:4" x14ac:dyDescent="0.2">
      <c r="A150" t="s">
        <v>526</v>
      </c>
      <c r="B150" s="68">
        <v>4110</v>
      </c>
      <c r="C150" s="68" t="b">
        <f t="shared" si="2"/>
        <v>0</v>
      </c>
      <c r="D150" t="s">
        <v>535</v>
      </c>
    </row>
    <row r="151" spans="1:4" x14ac:dyDescent="0.2">
      <c r="A151" t="s">
        <v>484</v>
      </c>
      <c r="B151" s="68">
        <v>4113</v>
      </c>
      <c r="C151" s="68" t="b">
        <f t="shared" si="2"/>
        <v>0</v>
      </c>
      <c r="D151" t="s">
        <v>290</v>
      </c>
    </row>
    <row r="152" spans="1:4" x14ac:dyDescent="0.2">
      <c r="A152" t="s">
        <v>536</v>
      </c>
      <c r="B152" s="68">
        <v>4118</v>
      </c>
      <c r="C152" s="68" t="b">
        <f t="shared" si="2"/>
        <v>0</v>
      </c>
      <c r="D152" t="s">
        <v>537</v>
      </c>
    </row>
    <row r="153" spans="1:4" x14ac:dyDescent="0.2">
      <c r="A153" t="s">
        <v>531</v>
      </c>
      <c r="B153" s="68">
        <v>4202</v>
      </c>
      <c r="C153" s="68" t="b">
        <f t="shared" si="2"/>
        <v>0</v>
      </c>
      <c r="D153" t="s">
        <v>538</v>
      </c>
    </row>
    <row r="154" spans="1:4" x14ac:dyDescent="0.2">
      <c r="A154" t="s">
        <v>484</v>
      </c>
      <c r="B154" s="68">
        <v>4203</v>
      </c>
      <c r="C154" s="68" t="b">
        <f t="shared" si="2"/>
        <v>0</v>
      </c>
      <c r="D154" t="s">
        <v>539</v>
      </c>
    </row>
    <row r="155" spans="1:4" x14ac:dyDescent="0.2">
      <c r="A155" t="s">
        <v>497</v>
      </c>
      <c r="B155" s="68">
        <v>4508</v>
      </c>
      <c r="C155" s="68" t="b">
        <f t="shared" si="2"/>
        <v>0</v>
      </c>
      <c r="D155" t="s">
        <v>540</v>
      </c>
    </row>
    <row r="156" spans="1:4" x14ac:dyDescent="0.2">
      <c r="A156" t="s">
        <v>497</v>
      </c>
      <c r="B156" s="68">
        <v>4923</v>
      </c>
      <c r="C156" s="68" t="b">
        <f t="shared" si="2"/>
        <v>0</v>
      </c>
      <c r="D156" t="s">
        <v>296</v>
      </c>
    </row>
    <row r="157" spans="1:4" x14ac:dyDescent="0.2">
      <c r="A157" t="s">
        <v>541</v>
      </c>
      <c r="B157" s="68">
        <v>4965</v>
      </c>
      <c r="C157" s="68" t="b">
        <f t="shared" si="2"/>
        <v>0</v>
      </c>
      <c r="D157" t="s">
        <v>542</v>
      </c>
    </row>
    <row r="158" spans="1:4" x14ac:dyDescent="0.2">
      <c r="A158" t="s">
        <v>541</v>
      </c>
      <c r="B158" s="68">
        <v>4966</v>
      </c>
      <c r="C158" s="68" t="b">
        <f t="shared" si="2"/>
        <v>0</v>
      </c>
      <c r="D158" t="s">
        <v>543</v>
      </c>
    </row>
    <row r="159" spans="1:4" x14ac:dyDescent="0.2">
      <c r="A159" t="s">
        <v>541</v>
      </c>
      <c r="B159" s="68">
        <v>4967</v>
      </c>
      <c r="C159" s="68" t="b">
        <f t="shared" si="2"/>
        <v>0</v>
      </c>
      <c r="D159" t="s">
        <v>544</v>
      </c>
    </row>
    <row r="160" spans="1:4" x14ac:dyDescent="0.2">
      <c r="A160" t="s">
        <v>484</v>
      </c>
      <c r="B160" s="68">
        <v>4967</v>
      </c>
      <c r="C160" s="68" t="b">
        <f t="shared" si="2"/>
        <v>1</v>
      </c>
      <c r="D160" t="s">
        <v>545</v>
      </c>
    </row>
    <row r="161" spans="1:4" x14ac:dyDescent="0.2">
      <c r="A161" t="s">
        <v>541</v>
      </c>
      <c r="B161" s="68">
        <v>4968</v>
      </c>
      <c r="C161" s="68" t="b">
        <f t="shared" si="2"/>
        <v>0</v>
      </c>
      <c r="D161" t="s">
        <v>546</v>
      </c>
    </row>
    <row r="162" spans="1:4" x14ac:dyDescent="0.2">
      <c r="A162" t="s">
        <v>547</v>
      </c>
      <c r="B162" s="68">
        <v>6334</v>
      </c>
      <c r="C162" s="68" t="b">
        <f t="shared" si="2"/>
        <v>0</v>
      </c>
      <c r="D162" t="s">
        <v>309</v>
      </c>
    </row>
    <row r="163" spans="1:4" x14ac:dyDescent="0.2">
      <c r="A163" t="s">
        <v>529</v>
      </c>
      <c r="B163" s="68">
        <v>6349</v>
      </c>
      <c r="C163" s="68" t="b">
        <f t="shared" si="2"/>
        <v>0</v>
      </c>
      <c r="D163" t="s">
        <v>548</v>
      </c>
    </row>
    <row r="164" spans="1:4" x14ac:dyDescent="0.2">
      <c r="A164" t="s">
        <v>506</v>
      </c>
      <c r="B164" s="68">
        <v>6811</v>
      </c>
      <c r="C164" s="68" t="b">
        <f t="shared" si="2"/>
        <v>0</v>
      </c>
      <c r="D164" t="s">
        <v>314</v>
      </c>
    </row>
    <row r="165" spans="1:4" x14ac:dyDescent="0.2">
      <c r="A165" t="s">
        <v>547</v>
      </c>
      <c r="B165" s="68">
        <v>6811</v>
      </c>
      <c r="C165" s="68" t="b">
        <f t="shared" si="2"/>
        <v>1</v>
      </c>
      <c r="D165" t="s">
        <v>314</v>
      </c>
    </row>
    <row r="166" spans="1:4" x14ac:dyDescent="0.2">
      <c r="A166" t="s">
        <v>547</v>
      </c>
      <c r="B166" s="68">
        <v>6831</v>
      </c>
      <c r="C166" s="68" t="b">
        <f t="shared" si="2"/>
        <v>0</v>
      </c>
      <c r="D166" t="s">
        <v>549</v>
      </c>
    </row>
    <row r="167" spans="1:4" x14ac:dyDescent="0.2">
      <c r="A167" t="s">
        <v>529</v>
      </c>
      <c r="B167" s="68">
        <v>6850</v>
      </c>
      <c r="C167" s="68" t="b">
        <f t="shared" si="2"/>
        <v>0</v>
      </c>
      <c r="D167" t="s">
        <v>550</v>
      </c>
    </row>
    <row r="168" spans="1:4" x14ac:dyDescent="0.2">
      <c r="A168" t="s">
        <v>551</v>
      </c>
      <c r="B168" s="68">
        <v>7602</v>
      </c>
      <c r="C168" s="68" t="b">
        <f t="shared" si="2"/>
        <v>0</v>
      </c>
      <c r="D168" t="s">
        <v>552</v>
      </c>
    </row>
    <row r="169" spans="1:4" x14ac:dyDescent="0.2">
      <c r="A169" t="s">
        <v>551</v>
      </c>
      <c r="B169" s="68">
        <v>7602</v>
      </c>
      <c r="C169" s="68" t="b">
        <f t="shared" si="2"/>
        <v>1</v>
      </c>
      <c r="D169" t="s">
        <v>552</v>
      </c>
    </row>
    <row r="170" spans="1:4" x14ac:dyDescent="0.2">
      <c r="A170" t="s">
        <v>551</v>
      </c>
      <c r="B170" s="68">
        <v>7602</v>
      </c>
      <c r="C170" s="68" t="b">
        <f t="shared" si="2"/>
        <v>1</v>
      </c>
      <c r="D170" t="s">
        <v>552</v>
      </c>
    </row>
    <row r="171" spans="1:4" x14ac:dyDescent="0.2">
      <c r="A171" t="s">
        <v>551</v>
      </c>
      <c r="B171" s="68">
        <v>7602</v>
      </c>
      <c r="C171" s="68" t="b">
        <f t="shared" si="2"/>
        <v>1</v>
      </c>
      <c r="D171" t="s">
        <v>552</v>
      </c>
    </row>
    <row r="172" spans="1:4" x14ac:dyDescent="0.2">
      <c r="A172" t="s">
        <v>551</v>
      </c>
      <c r="B172" s="68">
        <v>7602</v>
      </c>
      <c r="C172" s="68" t="b">
        <f t="shared" si="2"/>
        <v>1</v>
      </c>
      <c r="D172" t="s">
        <v>552</v>
      </c>
    </row>
    <row r="173" spans="1:4" x14ac:dyDescent="0.2">
      <c r="A173" t="s">
        <v>495</v>
      </c>
      <c r="B173" s="68">
        <v>8026</v>
      </c>
      <c r="C173" s="68" t="b">
        <f t="shared" si="2"/>
        <v>0</v>
      </c>
      <c r="D173" t="s">
        <v>553</v>
      </c>
    </row>
    <row r="174" spans="1:4" x14ac:dyDescent="0.2">
      <c r="A174" t="s">
        <v>547</v>
      </c>
      <c r="B174" s="68">
        <v>8124</v>
      </c>
      <c r="C174" s="68" t="b">
        <f t="shared" si="2"/>
        <v>0</v>
      </c>
      <c r="D174" t="s">
        <v>554</v>
      </c>
    </row>
    <row r="175" spans="1:4" x14ac:dyDescent="0.2">
      <c r="A175" t="s">
        <v>547</v>
      </c>
      <c r="B175" s="68">
        <v>8288</v>
      </c>
      <c r="C175" s="68" t="b">
        <f t="shared" si="2"/>
        <v>0</v>
      </c>
      <c r="D175" t="s">
        <v>555</v>
      </c>
    </row>
    <row r="176" spans="1:4" x14ac:dyDescent="0.2">
      <c r="A176" t="s">
        <v>498</v>
      </c>
      <c r="B176" s="68">
        <v>8346</v>
      </c>
      <c r="C176" s="68" t="b">
        <f t="shared" si="2"/>
        <v>0</v>
      </c>
      <c r="D176" t="s">
        <v>556</v>
      </c>
    </row>
    <row r="177" spans="1:4" x14ac:dyDescent="0.2">
      <c r="A177" t="s">
        <v>374</v>
      </c>
      <c r="B177" s="68">
        <v>8387</v>
      </c>
      <c r="C177" s="68" t="b">
        <f t="shared" si="2"/>
        <v>0</v>
      </c>
      <c r="D177" t="s">
        <v>557</v>
      </c>
    </row>
    <row r="178" spans="1:4" x14ac:dyDescent="0.2">
      <c r="A178" t="s">
        <v>386</v>
      </c>
      <c r="B178" s="68">
        <v>8387</v>
      </c>
      <c r="C178" s="68" t="b">
        <f t="shared" si="2"/>
        <v>1</v>
      </c>
      <c r="D178" t="s">
        <v>557</v>
      </c>
    </row>
    <row r="179" spans="1:4" x14ac:dyDescent="0.2">
      <c r="A179" t="s">
        <v>370</v>
      </c>
      <c r="B179" s="68">
        <v>8387</v>
      </c>
      <c r="C179" s="68" t="b">
        <f t="shared" si="2"/>
        <v>1</v>
      </c>
      <c r="D179" t="s">
        <v>557</v>
      </c>
    </row>
    <row r="180" spans="1:4" x14ac:dyDescent="0.2">
      <c r="A180" t="s">
        <v>389</v>
      </c>
      <c r="B180" s="68">
        <v>8387</v>
      </c>
      <c r="C180" s="68" t="b">
        <f t="shared" si="2"/>
        <v>1</v>
      </c>
      <c r="D180" t="s">
        <v>557</v>
      </c>
    </row>
    <row r="181" spans="1:4" x14ac:dyDescent="0.2">
      <c r="A181" t="s">
        <v>484</v>
      </c>
      <c r="B181" s="68">
        <v>8388</v>
      </c>
      <c r="C181" s="68" t="b">
        <f t="shared" si="2"/>
        <v>0</v>
      </c>
      <c r="D181" t="s">
        <v>558</v>
      </c>
    </row>
    <row r="182" spans="1:4" x14ac:dyDescent="0.2">
      <c r="A182" t="s">
        <v>368</v>
      </c>
      <c r="B182" s="68">
        <v>8389</v>
      </c>
      <c r="C182" s="68" t="b">
        <f t="shared" si="2"/>
        <v>0</v>
      </c>
      <c r="D182" t="s">
        <v>559</v>
      </c>
    </row>
    <row r="183" spans="1:4" x14ac:dyDescent="0.2">
      <c r="A183" t="s">
        <v>370</v>
      </c>
      <c r="B183" s="68">
        <v>8390</v>
      </c>
      <c r="C183" s="68" t="b">
        <f t="shared" si="2"/>
        <v>0</v>
      </c>
      <c r="D183" t="s">
        <v>560</v>
      </c>
    </row>
    <row r="184" spans="1:4" x14ac:dyDescent="0.2">
      <c r="A184" t="s">
        <v>380</v>
      </c>
      <c r="B184" s="68">
        <v>8390</v>
      </c>
      <c r="C184" s="68" t="b">
        <f t="shared" si="2"/>
        <v>1</v>
      </c>
      <c r="D184" t="s">
        <v>560</v>
      </c>
    </row>
    <row r="185" spans="1:4" x14ac:dyDescent="0.2">
      <c r="A185" t="s">
        <v>372</v>
      </c>
      <c r="B185" s="68">
        <v>8390</v>
      </c>
      <c r="C185" s="68" t="b">
        <f t="shared" si="2"/>
        <v>1</v>
      </c>
      <c r="D185" t="s">
        <v>560</v>
      </c>
    </row>
    <row r="186" spans="1:4" x14ac:dyDescent="0.2">
      <c r="A186" t="s">
        <v>396</v>
      </c>
      <c r="B186" s="68">
        <v>8390</v>
      </c>
      <c r="C186" s="68" t="b">
        <f t="shared" si="2"/>
        <v>1</v>
      </c>
      <c r="D186" t="s">
        <v>560</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49d536fa2a69154144005290afc5f73a">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abcbec2f64f00d5b631bd36a125fbafb"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2.xml><?xml version="1.0" encoding="utf-8"?>
<ds:datastoreItem xmlns:ds="http://schemas.openxmlformats.org/officeDocument/2006/customXml" ds:itemID="{4D919B0A-ACEE-40F0-83E1-5D2DF41FFEC0}">
  <ds:schemaRefs>
    <ds:schemaRef ds:uri="http://schemas.microsoft.com/sharepoint/v3/contenttype/forms"/>
  </ds:schemaRefs>
</ds:datastoreItem>
</file>

<file path=customXml/itemProps3.xml><?xml version="1.0" encoding="utf-8"?>
<ds:datastoreItem xmlns:ds="http://schemas.openxmlformats.org/officeDocument/2006/customXml" ds:itemID="{44BF3CCC-606E-4F28-A671-FD97383AE1A6}">
  <ds:schemaRefs>
    <ds:schemaRef ds:uri="http://purl.org/dc/terms/"/>
    <ds:schemaRef ds:uri="http://schemas.openxmlformats.org/package/2006/metadata/core-properties"/>
    <ds:schemaRef ds:uri="http://schemas.microsoft.com/office/2006/documentManagement/types"/>
    <ds:schemaRef ds:uri="http://purl.org/dc/dcmitype/"/>
    <ds:schemaRef ds:uri="4893dd02-7383-45c5-8ef5-7d64b2dfba00"/>
    <ds:schemaRef ds:uri="http://purl.org/dc/elements/1.1/"/>
    <ds:schemaRef ds:uri="http://schemas.microsoft.com/office/2006/metadata/properties"/>
    <ds:schemaRef ds:uri="628d6c19-b72a-44b0-9565-f0f2931ba338"/>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824814AB-36F3-4F1B-8DA3-F15C3789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2021-10-20T12:27:39Z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y fmtid="{D5CDD505-2E9C-101B-9397-08002B2CF9AE}" pid="6" name="ContentTypeId">
    <vt:lpwstr>0x010100FF5348BE0B7D204C911C6DABAD235E65</vt:lpwstr>
  </property>
</Properties>
</file>